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11" activeTab="0"/>
  </bookViews>
  <sheets>
    <sheet name="DADOS e Estimativa" sheetId="1" r:id="rId1"/>
    <sheet name="Cálculo da Estimativa" sheetId="2" state="hidden" r:id="rId2"/>
  </sheets>
  <definedNames>
    <definedName name="_xlnm.Print_Area" localSheetId="1">'Cálculo da Estimativa'!$A$1:$K$11</definedName>
    <definedName name="_xlnm.Print_Area" localSheetId="0">'DADOS e Estimativa'!$A$1:$Y$50</definedName>
    <definedName name="Excel_BuiltIn_Print_Area" localSheetId="1">'DADOS e Estimativa'!$A$25:$X$52</definedName>
    <definedName name="Excel_BuiltIn_Print_Area" localSheetId="0">'DADOS e Estimativa'!$A$1:$Y$5</definedName>
    <definedName name="Excel_BuiltIn_Print_Area_2_1">'Cálculo da Estimativa'!$A$1:$K$13</definedName>
    <definedName name="Excel_BuiltIn_Print_Titles" localSheetId="1">'Cálculo da Estimativa'!$A$1:$HR$4</definedName>
    <definedName name="Excel_BuiltIn_Print_Titles" localSheetId="0">'DADOS e Estimativa'!$A$1:$ID$4</definedName>
    <definedName name="_xlnm.Print_Titles" localSheetId="1">'Cálculo da Estimativa'!$1:$4</definedName>
  </definedNames>
  <calcPr fullCalcOnLoad="1"/>
</workbook>
</file>

<file path=xl/sharedStrings.xml><?xml version="1.0" encoding="utf-8"?>
<sst xmlns="http://schemas.openxmlformats.org/spreadsheetml/2006/main" count="79" uniqueCount="47">
  <si>
    <t>Média ( - )</t>
  </si>
  <si>
    <t>Média ( + )</t>
  </si>
  <si>
    <t>It.</t>
  </si>
  <si>
    <t>Descrição</t>
  </si>
  <si>
    <t>ss</t>
  </si>
  <si>
    <t>qq</t>
  </si>
  <si>
    <t>c</t>
  </si>
  <si>
    <t>x</t>
  </si>
  <si>
    <t>Média</t>
  </si>
  <si>
    <t>Desvio</t>
  </si>
  <si>
    <t>D. Padrão</t>
  </si>
  <si>
    <t>Aritmética</t>
  </si>
  <si>
    <t>Padrão</t>
  </si>
  <si>
    <t>Mínimo</t>
  </si>
  <si>
    <t>Máximo</t>
  </si>
  <si>
    <t>Qtde</t>
  </si>
  <si>
    <t>Unidade</t>
  </si>
  <si>
    <t>Aceitável</t>
  </si>
  <si>
    <t>Valor</t>
  </si>
  <si>
    <t>Unitário Estimado</t>
  </si>
  <si>
    <t>Subtotal</t>
  </si>
  <si>
    <t>un.</t>
  </si>
  <si>
    <t>Fornecimento de vans executivas, com capacidade para, no mínimo, 12 (doze) passageiros cada.</t>
  </si>
  <si>
    <t>Fornecimento de veículos elétricos (tipo carrinho de golfe), com capacidade para, no mínimo, 6 (seis) passageiros cada.</t>
  </si>
  <si>
    <t>Fornecimento de ônibus executivos, com capacidade para, no mínimo, 40 (quarenta) passageiros cada.</t>
  </si>
  <si>
    <t>Contratação de empresa para prestação de serviços de limpeza com fornecimento de material e equipamentos de limpeza.</t>
  </si>
  <si>
    <t>Contratação de empresa para prestação de serviços com fornecimento de material e disponibilização de profissionais capacitados para execução de segurança desarmada.</t>
  </si>
  <si>
    <t>Instalação e operação de painel led indoor e outdoor.</t>
  </si>
  <si>
    <t>Equipe de pessoal para atender como recepcionista e apoio.</t>
  </si>
  <si>
    <t>8.1</t>
  </si>
  <si>
    <t>8.2</t>
  </si>
  <si>
    <t>Tendas em lona branca própria para área externa - 10 X 10 metros</t>
  </si>
  <si>
    <t>Tendas em lona branca própria para área externa - 4 X 4 metros</t>
  </si>
  <si>
    <t>Contratação de empresa de buffet para fornecimento de serviço de coffee break, água mineral e café.</t>
  </si>
  <si>
    <t>Carro-pipa para abastecimento eventual do reservatório do teatro.</t>
  </si>
  <si>
    <t xml:space="preserve">Gerador para uso ocasional, devidamente instalado por profissional competente. </t>
  </si>
  <si>
    <t>Confecção e instalação de windbanner.</t>
  </si>
  <si>
    <t>Confecção e instalação de placas de identificação.</t>
  </si>
  <si>
    <t>Serviço de iluminação provisória.</t>
  </si>
  <si>
    <t>Grades Metálicas.</t>
  </si>
  <si>
    <t>Totem carregador de celular.</t>
  </si>
  <si>
    <t>Acesso para internet à cabo e wi-fi.</t>
  </si>
  <si>
    <t>Jys</t>
  </si>
  <si>
    <t>Zaz</t>
  </si>
  <si>
    <t>Brasil Eventos</t>
  </si>
  <si>
    <t>TOTAL ESTIMADO</t>
  </si>
  <si>
    <r>
      <t>*</t>
    </r>
    <r>
      <rPr>
        <sz val="10"/>
        <rFont val="Arial"/>
        <family val="2"/>
      </rPr>
      <t xml:space="preserve"> Valores excluídos na Planilha do Cálculo do Desvio Padrão ou não considerados para o cômputo da média na presente planilha por se apresentarem abaixo do Mínimo Aceitável ou acima do Máximo Aceitável após a análise do Desvio Padrão.</t>
    </r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</si>
</sst>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(* #,##0_);_(* \(#,##0\);_(* \-??_);_(@_)"/>
    <numFmt numFmtId="166" formatCode="[$R$-416]\ #,##0.00;[Red]\-[$R$-416]\ #,##0.00"/>
    <numFmt numFmtId="167" formatCode="[$-416]dddd\,\ d&quot; de &quot;mmmm&quot; de &quot;yyyy"/>
  </numFmts>
  <fonts count="41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165" fontId="0" fillId="0" borderId="0" xfId="6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right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6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" fontId="3" fillId="34" borderId="22" xfId="0" applyNumberFormat="1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vertical="center" wrapText="1"/>
    </xf>
    <xf numFmtId="0" fontId="0" fillId="34" borderId="23" xfId="60" applyNumberFormat="1" applyFont="1" applyFill="1" applyBorder="1" applyAlignment="1" applyProtection="1">
      <alignment horizontal="center" vertical="center"/>
      <protection/>
    </xf>
    <xf numFmtId="4" fontId="0" fillId="34" borderId="18" xfId="0" applyNumberFormat="1" applyFill="1" applyBorder="1" applyAlignment="1">
      <alignment horizontal="right" vertical="center"/>
    </xf>
    <xf numFmtId="4" fontId="0" fillId="34" borderId="31" xfId="0" applyNumberFormat="1" applyFill="1" applyBorder="1" applyAlignment="1">
      <alignment horizontal="right" vertical="center"/>
    </xf>
    <xf numFmtId="4" fontId="0" fillId="34" borderId="23" xfId="0" applyNumberFormat="1" applyFill="1" applyBorder="1" applyAlignment="1">
      <alignment horizontal="right" vertical="center"/>
    </xf>
    <xf numFmtId="164" fontId="2" fillId="34" borderId="21" xfId="60" applyFont="1" applyFill="1" applyBorder="1" applyAlignment="1" applyProtection="1">
      <alignment horizontal="right" vertical="center"/>
      <protection/>
    </xf>
    <xf numFmtId="164" fontId="0" fillId="34" borderId="21" xfId="60" applyFont="1" applyFill="1" applyBorder="1" applyAlignment="1" applyProtection="1">
      <alignment horizontal="right" vertical="center"/>
      <protection/>
    </xf>
    <xf numFmtId="1" fontId="3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0" fillId="0" borderId="23" xfId="60" applyNumberFormat="1" applyFont="1" applyFill="1" applyBorder="1" applyAlignment="1" applyProtection="1">
      <alignment horizontal="center" vertical="center"/>
      <protection/>
    </xf>
    <xf numFmtId="4" fontId="0" fillId="0" borderId="18" xfId="0" applyNumberFormat="1" applyFill="1" applyBorder="1" applyAlignment="1">
      <alignment horizontal="right" vertical="center"/>
    </xf>
    <xf numFmtId="4" fontId="0" fillId="0" borderId="31" xfId="0" applyNumberFormat="1" applyFill="1" applyBorder="1" applyAlignment="1">
      <alignment horizontal="right" vertical="center"/>
    </xf>
    <xf numFmtId="4" fontId="0" fillId="0" borderId="23" xfId="0" applyNumberFormat="1" applyFill="1" applyBorder="1" applyAlignment="1">
      <alignment horizontal="right" vertical="center"/>
    </xf>
    <xf numFmtId="164" fontId="2" fillId="0" borderId="21" xfId="60" applyFont="1" applyFill="1" applyBorder="1" applyAlignment="1" applyProtection="1">
      <alignment horizontal="right" vertical="center"/>
      <protection/>
    </xf>
    <xf numFmtId="164" fontId="0" fillId="0" borderId="21" xfId="60" applyFont="1" applyFill="1" applyBorder="1" applyAlignment="1" applyProtection="1">
      <alignment horizontal="right" vertical="center"/>
      <protection/>
    </xf>
    <xf numFmtId="0" fontId="2" fillId="33" borderId="32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right"/>
    </xf>
    <xf numFmtId="49" fontId="3" fillId="34" borderId="17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vertical="center" wrapText="1"/>
    </xf>
    <xf numFmtId="1" fontId="0" fillId="34" borderId="19" xfId="60" applyNumberFormat="1" applyFont="1" applyFill="1" applyBorder="1" applyAlignment="1" applyProtection="1">
      <alignment horizontal="center" vertical="center" wrapText="1"/>
      <protection/>
    </xf>
    <xf numFmtId="1" fontId="0" fillId="34" borderId="20" xfId="60" applyNumberFormat="1" applyFont="1" applyFill="1" applyBorder="1" applyAlignment="1" applyProtection="1">
      <alignment horizontal="center" vertical="center" wrapText="1"/>
      <protection/>
    </xf>
    <xf numFmtId="4" fontId="0" fillId="34" borderId="18" xfId="0" applyNumberFormat="1" applyFill="1" applyBorder="1" applyAlignment="1">
      <alignment horizontal="right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1" fontId="0" fillId="0" borderId="19" xfId="60" applyNumberFormat="1" applyFont="1" applyFill="1" applyBorder="1" applyAlignment="1" applyProtection="1">
      <alignment horizontal="center" vertical="center" wrapText="1"/>
      <protection/>
    </xf>
    <xf numFmtId="1" fontId="0" fillId="0" borderId="20" xfId="60" applyNumberFormat="1" applyFont="1" applyFill="1" applyBorder="1" applyAlignment="1" applyProtection="1">
      <alignment horizontal="center" vertical="center" wrapText="1"/>
      <protection/>
    </xf>
    <xf numFmtId="4" fontId="0" fillId="0" borderId="18" xfId="0" applyNumberFormat="1" applyFill="1" applyBorder="1" applyAlignment="1">
      <alignment horizontal="right" vertical="center" wrapText="1"/>
    </xf>
    <xf numFmtId="0" fontId="2" fillId="0" borderId="33" xfId="0" applyFont="1" applyFill="1" applyBorder="1" applyAlignment="1">
      <alignment/>
    </xf>
    <xf numFmtId="0" fontId="0" fillId="0" borderId="33" xfId="0" applyBorder="1" applyAlignment="1">
      <alignment/>
    </xf>
    <xf numFmtId="165" fontId="2" fillId="0" borderId="33" xfId="60" applyNumberFormat="1" applyFont="1" applyFill="1" applyBorder="1" applyAlignment="1" applyProtection="1">
      <alignment/>
      <protection/>
    </xf>
    <xf numFmtId="0" fontId="4" fillId="33" borderId="34" xfId="0" applyFont="1" applyFill="1" applyBorder="1" applyAlignment="1">
      <alignment vertical="center"/>
    </xf>
    <xf numFmtId="0" fontId="2" fillId="33" borderId="35" xfId="0" applyFont="1" applyFill="1" applyBorder="1" applyAlignment="1">
      <alignment vertical="center"/>
    </xf>
    <xf numFmtId="2" fontId="2" fillId="33" borderId="35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165" fontId="2" fillId="0" borderId="0" xfId="6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2" fillId="33" borderId="18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166" fontId="5" fillId="33" borderId="36" xfId="0" applyNumberFormat="1" applyFont="1" applyFill="1" applyBorder="1" applyAlignment="1">
      <alignment horizontal="center" vertical="center"/>
    </xf>
    <xf numFmtId="4" fontId="2" fillId="0" borderId="21" xfId="60" applyNumberFormat="1" applyFont="1" applyFill="1" applyBorder="1" applyAlignment="1" applyProtection="1">
      <alignment horizontal="center" vertical="center" wrapText="1"/>
      <protection/>
    </xf>
    <xf numFmtId="4" fontId="0" fillId="0" borderId="21" xfId="60" applyNumberFormat="1" applyFont="1" applyFill="1" applyBorder="1" applyAlignment="1" applyProtection="1">
      <alignment horizontal="center" vertical="center" wrapText="1"/>
      <protection/>
    </xf>
    <xf numFmtId="4" fontId="0" fillId="34" borderId="21" xfId="60" applyNumberFormat="1" applyFont="1" applyFill="1" applyBorder="1" applyAlignment="1" applyProtection="1">
      <alignment horizontal="center" vertical="center" wrapText="1"/>
      <protection/>
    </xf>
    <xf numFmtId="4" fontId="2" fillId="34" borderId="21" xfId="60" applyNumberFormat="1" applyFont="1" applyFill="1" applyBorder="1" applyAlignment="1" applyProtection="1">
      <alignment horizontal="center" vertical="center" wrapText="1"/>
      <protection/>
    </xf>
    <xf numFmtId="0" fontId="2" fillId="33" borderId="3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/>
    </xf>
    <xf numFmtId="0" fontId="0" fillId="0" borderId="37" xfId="0" applyBorder="1" applyAlignment="1">
      <alignment/>
    </xf>
    <xf numFmtId="4" fontId="2" fillId="0" borderId="37" xfId="0" applyNumberFormat="1" applyFont="1" applyFill="1" applyBorder="1" applyAlignment="1">
      <alignment/>
    </xf>
    <xf numFmtId="165" fontId="2" fillId="0" borderId="37" xfId="60" applyNumberFormat="1" applyFont="1" applyFill="1" applyBorder="1" applyAlignment="1" applyProtection="1">
      <alignment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showGridLines="0" tabSelected="1" view="pageBreakPreview" zoomScale="90" zoomScaleSheetLayoutView="90" workbookViewId="0" topLeftCell="A1">
      <selection activeCell="V26" sqref="V26:W26"/>
    </sheetView>
  </sheetViews>
  <sheetFormatPr defaultColWidth="9.140625" defaultRowHeight="12.75"/>
  <cols>
    <col min="1" max="1" width="4.57421875" style="0" customWidth="1"/>
    <col min="2" max="2" width="46.00390625" style="0" customWidth="1"/>
    <col min="3" max="3" width="6.57421875" style="1" customWidth="1"/>
    <col min="4" max="4" width="8.8515625" style="1" customWidth="1"/>
    <col min="5" max="5" width="11.28125" style="0" customWidth="1"/>
    <col min="6" max="6" width="13.8515625" style="0" customWidth="1"/>
    <col min="7" max="7" width="12.421875" style="0" customWidth="1"/>
    <col min="8" max="21" width="9.140625" style="0" hidden="1" customWidth="1"/>
    <col min="22" max="22" width="14.8515625" style="0" customWidth="1"/>
    <col min="23" max="23" width="15.57421875" style="0" customWidth="1"/>
    <col min="24" max="24" width="11.28125" style="0" customWidth="1"/>
    <col min="25" max="26" width="12.7109375" style="0" customWidth="1"/>
    <col min="27" max="27" width="14.421875" style="0" customWidth="1"/>
    <col min="29" max="29" width="13.8515625" style="0" customWidth="1"/>
  </cols>
  <sheetData>
    <row r="1" spans="1:26" ht="12.75">
      <c r="A1" s="2"/>
      <c r="B1" s="3"/>
      <c r="C1" s="4"/>
      <c r="D1" s="5"/>
      <c r="E1" s="3"/>
      <c r="F1" s="3"/>
      <c r="G1" s="3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6"/>
      <c r="U1" s="3"/>
      <c r="V1" s="8"/>
      <c r="W1" s="8"/>
      <c r="X1" s="8" t="s">
        <v>0</v>
      </c>
      <c r="Y1" s="8" t="s">
        <v>1</v>
      </c>
      <c r="Z1" s="9"/>
    </row>
    <row r="2" spans="1:26" ht="25.5">
      <c r="A2" s="10" t="s">
        <v>2</v>
      </c>
      <c r="B2" s="11" t="s">
        <v>3</v>
      </c>
      <c r="C2" s="12"/>
      <c r="D2" s="13"/>
      <c r="E2" s="14" t="s">
        <v>42</v>
      </c>
      <c r="F2" s="14" t="s">
        <v>43</v>
      </c>
      <c r="G2" s="14" t="s">
        <v>44</v>
      </c>
      <c r="H2" s="14" t="s">
        <v>5</v>
      </c>
      <c r="I2" s="14" t="s">
        <v>5</v>
      </c>
      <c r="J2" s="14" t="s">
        <v>6</v>
      </c>
      <c r="K2" s="14" t="s">
        <v>5</v>
      </c>
      <c r="L2" s="14" t="s">
        <v>5</v>
      </c>
      <c r="M2" s="14" t="s">
        <v>5</v>
      </c>
      <c r="N2" s="14" t="s">
        <v>5</v>
      </c>
      <c r="O2" s="14" t="s">
        <v>5</v>
      </c>
      <c r="P2" s="14" t="s">
        <v>7</v>
      </c>
      <c r="Q2" s="14" t="s">
        <v>5</v>
      </c>
      <c r="R2" s="14" t="s">
        <v>5</v>
      </c>
      <c r="S2" s="14" t="s">
        <v>5</v>
      </c>
      <c r="T2" s="15" t="s">
        <v>4</v>
      </c>
      <c r="U2" s="14" t="s">
        <v>5</v>
      </c>
      <c r="V2" s="16" t="s">
        <v>8</v>
      </c>
      <c r="W2" s="16" t="s">
        <v>9</v>
      </c>
      <c r="X2" s="16" t="s">
        <v>10</v>
      </c>
      <c r="Y2" s="16" t="s">
        <v>10</v>
      </c>
      <c r="Z2" s="9"/>
    </row>
    <row r="3" spans="1:26" ht="12.75">
      <c r="A3" s="10"/>
      <c r="B3" s="11"/>
      <c r="C3" s="12"/>
      <c r="D3" s="17"/>
      <c r="E3" s="68"/>
      <c r="F3" s="68"/>
      <c r="G3" s="6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  <c r="U3" s="11"/>
      <c r="V3" s="16" t="s">
        <v>11</v>
      </c>
      <c r="W3" s="16" t="s">
        <v>12</v>
      </c>
      <c r="X3" s="16" t="s">
        <v>13</v>
      </c>
      <c r="Y3" s="16" t="s">
        <v>14</v>
      </c>
      <c r="Z3" s="9"/>
    </row>
    <row r="4" spans="1:27" ht="13.5" thickBot="1">
      <c r="A4" s="20"/>
      <c r="B4" s="21"/>
      <c r="C4" s="22" t="s">
        <v>15</v>
      </c>
      <c r="D4" s="23" t="s">
        <v>16</v>
      </c>
      <c r="E4" s="21"/>
      <c r="F4" s="21"/>
      <c r="G4" s="21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4"/>
      <c r="U4" s="21"/>
      <c r="V4" s="26"/>
      <c r="W4" s="26"/>
      <c r="X4" s="26" t="s">
        <v>17</v>
      </c>
      <c r="Y4" s="26" t="s">
        <v>17</v>
      </c>
      <c r="Z4" s="9"/>
      <c r="AA4" s="27"/>
    </row>
    <row r="5" spans="1:28" ht="24">
      <c r="A5" s="38">
        <v>1</v>
      </c>
      <c r="B5" s="39" t="s">
        <v>22</v>
      </c>
      <c r="C5" s="40">
        <v>3</v>
      </c>
      <c r="D5" s="40" t="s">
        <v>21</v>
      </c>
      <c r="E5" s="41">
        <v>800</v>
      </c>
      <c r="F5" s="41">
        <v>900</v>
      </c>
      <c r="G5" s="42">
        <v>1850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3"/>
      <c r="U5" s="41"/>
      <c r="V5" s="44">
        <f aca="true" t="shared" si="0" ref="V5:V22">IF(SUM(E5:U5)&gt;0,ROUND(AVERAGE(E5:U5),2),"")</f>
        <v>1183.33</v>
      </c>
      <c r="W5" s="44">
        <f aca="true" t="shared" si="1" ref="W5:W22">IF(COUNTA(E5:U5)=1,V5,(IF(SUM(E5:U5)&gt;0,ROUND(STDEV(E5:U5),2),"")))</f>
        <v>579.51</v>
      </c>
      <c r="X5" s="45">
        <f aca="true" t="shared" si="2" ref="X5:X12">IF(SUM(V5:W5)&gt;0,V5-W5,"")</f>
        <v>603.8199999999999</v>
      </c>
      <c r="Y5" s="45">
        <f aca="true" t="shared" si="3" ref="Y5:Y12">IF(SUM(V5:W5)&gt;0,SUM(V5:W5),"")</f>
        <v>1762.84</v>
      </c>
      <c r="Z5" s="28"/>
      <c r="AA5" s="29"/>
      <c r="AB5" s="28"/>
    </row>
    <row r="6" spans="1:28" ht="36">
      <c r="A6" s="30">
        <v>2</v>
      </c>
      <c r="B6" s="31" t="s">
        <v>23</v>
      </c>
      <c r="C6" s="32">
        <v>6</v>
      </c>
      <c r="D6" s="32" t="s">
        <v>21</v>
      </c>
      <c r="E6" s="33">
        <v>1000</v>
      </c>
      <c r="F6" s="33">
        <v>1800</v>
      </c>
      <c r="G6" s="34">
        <v>2984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5"/>
      <c r="U6" s="33"/>
      <c r="V6" s="36">
        <f t="shared" si="0"/>
        <v>1928</v>
      </c>
      <c r="W6" s="36">
        <f t="shared" si="1"/>
        <v>998.17</v>
      </c>
      <c r="X6" s="37">
        <f t="shared" si="2"/>
        <v>929.83</v>
      </c>
      <c r="Y6" s="37">
        <f t="shared" si="3"/>
        <v>2926.17</v>
      </c>
      <c r="Z6" s="28"/>
      <c r="AA6" s="29"/>
      <c r="AB6" s="28"/>
    </row>
    <row r="7" spans="1:28" ht="24">
      <c r="A7" s="38">
        <v>3</v>
      </c>
      <c r="B7" s="39" t="s">
        <v>24</v>
      </c>
      <c r="C7" s="40">
        <v>11</v>
      </c>
      <c r="D7" s="40" t="s">
        <v>21</v>
      </c>
      <c r="E7" s="41">
        <v>1500</v>
      </c>
      <c r="F7" s="41">
        <v>2400</v>
      </c>
      <c r="G7" s="42">
        <v>2230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3"/>
      <c r="U7" s="41"/>
      <c r="V7" s="44">
        <f t="shared" si="0"/>
        <v>2043.33</v>
      </c>
      <c r="W7" s="44">
        <f t="shared" si="1"/>
        <v>478.16</v>
      </c>
      <c r="X7" s="45">
        <f t="shared" si="2"/>
        <v>1565.1699999999998</v>
      </c>
      <c r="Y7" s="45">
        <f t="shared" si="3"/>
        <v>2521.49</v>
      </c>
      <c r="Z7" s="28"/>
      <c r="AA7" s="29"/>
      <c r="AB7" s="28"/>
    </row>
    <row r="8" spans="1:28" ht="36">
      <c r="A8" s="30">
        <v>4</v>
      </c>
      <c r="B8" s="31" t="s">
        <v>25</v>
      </c>
      <c r="C8" s="32">
        <v>1</v>
      </c>
      <c r="D8" s="32" t="s">
        <v>21</v>
      </c>
      <c r="E8" s="33">
        <v>1600</v>
      </c>
      <c r="F8" s="33">
        <v>18000</v>
      </c>
      <c r="G8" s="34">
        <v>11500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5"/>
      <c r="U8" s="33"/>
      <c r="V8" s="36">
        <f t="shared" si="0"/>
        <v>10366.67</v>
      </c>
      <c r="W8" s="36">
        <f t="shared" si="1"/>
        <v>8258.53</v>
      </c>
      <c r="X8" s="37">
        <f t="shared" si="2"/>
        <v>2108.1399999999994</v>
      </c>
      <c r="Y8" s="37">
        <f t="shared" si="3"/>
        <v>18625.2</v>
      </c>
      <c r="Z8" s="28"/>
      <c r="AA8" s="29"/>
      <c r="AB8" s="28"/>
    </row>
    <row r="9" spans="1:28" ht="48">
      <c r="A9" s="38">
        <v>5</v>
      </c>
      <c r="B9" s="39" t="s">
        <v>26</v>
      </c>
      <c r="C9" s="40">
        <v>1</v>
      </c>
      <c r="D9" s="40" t="s">
        <v>21</v>
      </c>
      <c r="E9" s="41">
        <v>9000</v>
      </c>
      <c r="F9" s="41">
        <v>12800</v>
      </c>
      <c r="G9" s="42">
        <v>22350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3"/>
      <c r="U9" s="41"/>
      <c r="V9" s="44">
        <f t="shared" si="0"/>
        <v>14716.67</v>
      </c>
      <c r="W9" s="44">
        <f t="shared" si="1"/>
        <v>6878.29</v>
      </c>
      <c r="X9" s="45">
        <f t="shared" si="2"/>
        <v>7838.38</v>
      </c>
      <c r="Y9" s="45">
        <f t="shared" si="3"/>
        <v>21594.96</v>
      </c>
      <c r="Z9" s="28"/>
      <c r="AA9" s="29"/>
      <c r="AB9" s="28"/>
    </row>
    <row r="10" spans="1:28" ht="12.75">
      <c r="A10" s="30">
        <v>6</v>
      </c>
      <c r="B10" s="31" t="s">
        <v>27</v>
      </c>
      <c r="C10" s="32">
        <v>1</v>
      </c>
      <c r="D10" s="32" t="s">
        <v>21</v>
      </c>
      <c r="E10" s="33">
        <v>7500</v>
      </c>
      <c r="F10" s="33">
        <v>35000</v>
      </c>
      <c r="G10" s="34">
        <v>15000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33"/>
      <c r="V10" s="36">
        <f t="shared" si="0"/>
        <v>19166.67</v>
      </c>
      <c r="W10" s="36">
        <f t="shared" si="1"/>
        <v>14215.6</v>
      </c>
      <c r="X10" s="37">
        <f t="shared" si="2"/>
        <v>4951.069999999998</v>
      </c>
      <c r="Y10" s="37">
        <f t="shared" si="3"/>
        <v>33382.27</v>
      </c>
      <c r="Z10" s="28"/>
      <c r="AA10" s="29"/>
      <c r="AB10" s="28"/>
    </row>
    <row r="11" spans="1:28" ht="24">
      <c r="A11" s="38">
        <v>7</v>
      </c>
      <c r="B11" s="39" t="s">
        <v>28</v>
      </c>
      <c r="C11" s="40">
        <v>1</v>
      </c>
      <c r="D11" s="40" t="s">
        <v>21</v>
      </c>
      <c r="E11" s="41">
        <v>36600</v>
      </c>
      <c r="F11" s="41">
        <v>6000</v>
      </c>
      <c r="G11" s="42">
        <v>14500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3"/>
      <c r="U11" s="41"/>
      <c r="V11" s="44">
        <f t="shared" si="0"/>
        <v>19033.33</v>
      </c>
      <c r="W11" s="44">
        <f t="shared" si="1"/>
        <v>15795.67</v>
      </c>
      <c r="X11" s="45">
        <f t="shared" si="2"/>
        <v>3237.6600000000017</v>
      </c>
      <c r="Y11" s="45">
        <f t="shared" si="3"/>
        <v>34829</v>
      </c>
      <c r="Z11" s="28"/>
      <c r="AA11" s="29"/>
      <c r="AB11" s="28"/>
    </row>
    <row r="12" spans="1:28" ht="24">
      <c r="A12" s="30" t="s">
        <v>29</v>
      </c>
      <c r="B12" s="31" t="s">
        <v>31</v>
      </c>
      <c r="C12" s="32">
        <v>1</v>
      </c>
      <c r="D12" s="32" t="s">
        <v>21</v>
      </c>
      <c r="E12" s="33">
        <v>20000</v>
      </c>
      <c r="F12" s="33">
        <v>45000</v>
      </c>
      <c r="G12" s="34">
        <v>2500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5"/>
      <c r="U12" s="33"/>
      <c r="V12" s="36">
        <f t="shared" si="0"/>
        <v>22500</v>
      </c>
      <c r="W12" s="36">
        <f t="shared" si="1"/>
        <v>21360.01</v>
      </c>
      <c r="X12" s="37">
        <f t="shared" si="2"/>
        <v>1139.9900000000016</v>
      </c>
      <c r="Y12" s="37">
        <f t="shared" si="3"/>
        <v>43860.009999999995</v>
      </c>
      <c r="Z12" s="28"/>
      <c r="AA12" s="29"/>
      <c r="AB12" s="28"/>
    </row>
    <row r="13" spans="1:28" ht="24">
      <c r="A13" s="38" t="s">
        <v>30</v>
      </c>
      <c r="B13" s="39" t="s">
        <v>32</v>
      </c>
      <c r="C13" s="40">
        <v>8</v>
      </c>
      <c r="D13" s="40" t="s">
        <v>21</v>
      </c>
      <c r="E13" s="41">
        <v>3200</v>
      </c>
      <c r="F13" s="41">
        <v>15000</v>
      </c>
      <c r="G13" s="42">
        <v>950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3"/>
      <c r="U13" s="41"/>
      <c r="V13" s="44">
        <f t="shared" si="0"/>
        <v>6383.33</v>
      </c>
      <c r="W13" s="44">
        <f t="shared" si="1"/>
        <v>7546.58</v>
      </c>
      <c r="X13" s="45">
        <f aca="true" t="shared" si="4" ref="X13:X22">IF(SUM(V13:W13)&gt;0,V13-W13,"")</f>
        <v>-1163.25</v>
      </c>
      <c r="Y13" s="45">
        <f aca="true" t="shared" si="5" ref="Y13:Y22">IF(SUM(V13:W13)&gt;0,SUM(V13:W13),"")</f>
        <v>13929.91</v>
      </c>
      <c r="Z13" s="28"/>
      <c r="AA13" s="29"/>
      <c r="AB13" s="28"/>
    </row>
    <row r="14" spans="1:28" ht="24">
      <c r="A14" s="30">
        <v>9</v>
      </c>
      <c r="B14" s="31" t="s">
        <v>33</v>
      </c>
      <c r="C14" s="32">
        <v>1</v>
      </c>
      <c r="D14" s="32" t="s">
        <v>21</v>
      </c>
      <c r="E14" s="33">
        <v>260000</v>
      </c>
      <c r="F14" s="33">
        <v>72800</v>
      </c>
      <c r="G14" s="34">
        <v>52000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5"/>
      <c r="U14" s="33"/>
      <c r="V14" s="36">
        <f t="shared" si="0"/>
        <v>128266.67</v>
      </c>
      <c r="W14" s="36">
        <f t="shared" si="1"/>
        <v>114557.47</v>
      </c>
      <c r="X14" s="37">
        <f t="shared" si="4"/>
        <v>13709.199999999997</v>
      </c>
      <c r="Y14" s="37">
        <f t="shared" si="5"/>
        <v>242824.14</v>
      </c>
      <c r="Z14" s="28"/>
      <c r="AA14" s="29"/>
      <c r="AB14" s="28"/>
    </row>
    <row r="15" spans="1:28" ht="24">
      <c r="A15" s="38">
        <v>10</v>
      </c>
      <c r="B15" s="39" t="s">
        <v>34</v>
      </c>
      <c r="C15" s="40">
        <v>1</v>
      </c>
      <c r="D15" s="40" t="s">
        <v>21</v>
      </c>
      <c r="E15" s="41">
        <v>7000</v>
      </c>
      <c r="F15" s="41"/>
      <c r="G15" s="42">
        <v>2870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3"/>
      <c r="U15" s="41"/>
      <c r="V15" s="44">
        <f t="shared" si="0"/>
        <v>4935</v>
      </c>
      <c r="W15" s="44">
        <f t="shared" si="1"/>
        <v>2920.35</v>
      </c>
      <c r="X15" s="45">
        <f t="shared" si="4"/>
        <v>2014.65</v>
      </c>
      <c r="Y15" s="45">
        <f t="shared" si="5"/>
        <v>7855.35</v>
      </c>
      <c r="Z15" s="28"/>
      <c r="AA15" s="29"/>
      <c r="AB15" s="28"/>
    </row>
    <row r="16" spans="1:28" ht="24">
      <c r="A16" s="30">
        <v>11</v>
      </c>
      <c r="B16" s="31" t="s">
        <v>35</v>
      </c>
      <c r="C16" s="32">
        <v>1</v>
      </c>
      <c r="D16" s="32" t="s">
        <v>21</v>
      </c>
      <c r="E16" s="33">
        <v>10000</v>
      </c>
      <c r="F16" s="33">
        <v>12000</v>
      </c>
      <c r="G16" s="34">
        <v>9550</v>
      </c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5"/>
      <c r="U16" s="33"/>
      <c r="V16" s="36">
        <f t="shared" si="0"/>
        <v>10516.67</v>
      </c>
      <c r="W16" s="36">
        <f t="shared" si="1"/>
        <v>1304.16</v>
      </c>
      <c r="X16" s="37">
        <f t="shared" si="4"/>
        <v>9212.51</v>
      </c>
      <c r="Y16" s="37">
        <f t="shared" si="5"/>
        <v>11820.83</v>
      </c>
      <c r="Z16" s="28"/>
      <c r="AA16" s="29"/>
      <c r="AB16" s="28"/>
    </row>
    <row r="17" spans="1:28" ht="12.75">
      <c r="A17" s="38">
        <v>12</v>
      </c>
      <c r="B17" s="39" t="s">
        <v>37</v>
      </c>
      <c r="C17" s="40">
        <v>1</v>
      </c>
      <c r="D17" s="40" t="s">
        <v>21</v>
      </c>
      <c r="E17" s="41">
        <v>1000</v>
      </c>
      <c r="F17" s="41">
        <v>9750</v>
      </c>
      <c r="G17" s="42">
        <v>2850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3"/>
      <c r="U17" s="41"/>
      <c r="V17" s="44">
        <f t="shared" si="0"/>
        <v>4533.33</v>
      </c>
      <c r="W17" s="44">
        <f t="shared" si="1"/>
        <v>4611.49</v>
      </c>
      <c r="X17" s="45">
        <f t="shared" si="4"/>
        <v>-78.15999999999985</v>
      </c>
      <c r="Y17" s="45">
        <f t="shared" si="5"/>
        <v>9144.82</v>
      </c>
      <c r="Z17" s="28"/>
      <c r="AA17" s="29"/>
      <c r="AB17" s="28"/>
    </row>
    <row r="18" spans="1:28" ht="12.75">
      <c r="A18" s="30">
        <v>13</v>
      </c>
      <c r="B18" s="31" t="s">
        <v>36</v>
      </c>
      <c r="C18" s="32">
        <v>1</v>
      </c>
      <c r="D18" s="32" t="s">
        <v>21</v>
      </c>
      <c r="E18" s="33">
        <v>7000</v>
      </c>
      <c r="F18" s="33">
        <v>15000</v>
      </c>
      <c r="G18" s="34">
        <v>7000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5"/>
      <c r="U18" s="33"/>
      <c r="V18" s="36">
        <f t="shared" si="0"/>
        <v>9666.67</v>
      </c>
      <c r="W18" s="36">
        <f t="shared" si="1"/>
        <v>4618.8</v>
      </c>
      <c r="X18" s="37">
        <f t="shared" si="4"/>
        <v>5047.87</v>
      </c>
      <c r="Y18" s="37">
        <f t="shared" si="5"/>
        <v>14285.470000000001</v>
      </c>
      <c r="Z18" s="28"/>
      <c r="AA18" s="29"/>
      <c r="AB18" s="28"/>
    </row>
    <row r="19" spans="1:28" ht="12.75">
      <c r="A19" s="38">
        <v>14</v>
      </c>
      <c r="B19" s="39" t="s">
        <v>38</v>
      </c>
      <c r="C19" s="40">
        <v>1</v>
      </c>
      <c r="D19" s="40" t="s">
        <v>21</v>
      </c>
      <c r="E19" s="41">
        <v>15000</v>
      </c>
      <c r="F19" s="41">
        <v>3000</v>
      </c>
      <c r="G19" s="42">
        <v>24000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3"/>
      <c r="U19" s="41"/>
      <c r="V19" s="44">
        <f t="shared" si="0"/>
        <v>14000</v>
      </c>
      <c r="W19" s="44">
        <f t="shared" si="1"/>
        <v>10535.65</v>
      </c>
      <c r="X19" s="45">
        <f t="shared" si="4"/>
        <v>3464.3500000000004</v>
      </c>
      <c r="Y19" s="45">
        <f t="shared" si="5"/>
        <v>24535.65</v>
      </c>
      <c r="Z19" s="28"/>
      <c r="AA19" s="29"/>
      <c r="AB19" s="28"/>
    </row>
    <row r="20" spans="1:28" ht="12.75">
      <c r="A20" s="30">
        <v>15</v>
      </c>
      <c r="B20" s="31" t="s">
        <v>39</v>
      </c>
      <c r="C20" s="32">
        <v>1</v>
      </c>
      <c r="D20" s="32" t="s">
        <v>21</v>
      </c>
      <c r="E20" s="33">
        <v>4000</v>
      </c>
      <c r="F20" s="33">
        <v>1400</v>
      </c>
      <c r="G20" s="34">
        <v>2200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3"/>
      <c r="V20" s="36">
        <f t="shared" si="0"/>
        <v>2533.33</v>
      </c>
      <c r="W20" s="36">
        <f t="shared" si="1"/>
        <v>1331.67</v>
      </c>
      <c r="X20" s="37">
        <f t="shared" si="4"/>
        <v>1201.6599999999999</v>
      </c>
      <c r="Y20" s="37">
        <f t="shared" si="5"/>
        <v>3865</v>
      </c>
      <c r="Z20" s="28"/>
      <c r="AA20" s="29"/>
      <c r="AB20" s="28"/>
    </row>
    <row r="21" spans="1:28" ht="12.75">
      <c r="A21" s="38">
        <v>16</v>
      </c>
      <c r="B21" s="39" t="s">
        <v>40</v>
      </c>
      <c r="C21" s="40">
        <v>1</v>
      </c>
      <c r="D21" s="40" t="s">
        <v>21</v>
      </c>
      <c r="E21" s="41">
        <v>2000</v>
      </c>
      <c r="F21" s="41">
        <v>8000</v>
      </c>
      <c r="G21" s="42">
        <v>29250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3"/>
      <c r="U21" s="41"/>
      <c r="V21" s="44">
        <f t="shared" si="0"/>
        <v>13083.33</v>
      </c>
      <c r="W21" s="44">
        <f t="shared" si="1"/>
        <v>14318.55</v>
      </c>
      <c r="X21" s="45">
        <f t="shared" si="4"/>
        <v>-1235.2199999999993</v>
      </c>
      <c r="Y21" s="45">
        <f t="shared" si="5"/>
        <v>27401.879999999997</v>
      </c>
      <c r="Z21" s="28"/>
      <c r="AA21" s="29"/>
      <c r="AB21" s="28"/>
    </row>
    <row r="22" spans="1:28" ht="13.5" thickBot="1">
      <c r="A22" s="30">
        <v>17</v>
      </c>
      <c r="B22" s="31" t="s">
        <v>41</v>
      </c>
      <c r="C22" s="32">
        <v>1</v>
      </c>
      <c r="D22" s="32" t="s">
        <v>21</v>
      </c>
      <c r="E22" s="33">
        <v>15000</v>
      </c>
      <c r="F22" s="33">
        <v>27000</v>
      </c>
      <c r="G22" s="34">
        <v>38550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5"/>
      <c r="U22" s="33"/>
      <c r="V22" s="36">
        <f t="shared" si="0"/>
        <v>26850</v>
      </c>
      <c r="W22" s="36">
        <f t="shared" si="1"/>
        <v>11775.72</v>
      </c>
      <c r="X22" s="37">
        <f t="shared" si="4"/>
        <v>15074.28</v>
      </c>
      <c r="Y22" s="37">
        <f t="shared" si="5"/>
        <v>38625.72</v>
      </c>
      <c r="Z22" s="28"/>
      <c r="AA22" s="29"/>
      <c r="AB22" s="28"/>
    </row>
    <row r="23" spans="1:25" ht="13.5" thickTop="1">
      <c r="A23" s="78"/>
      <c r="B23" s="78"/>
      <c r="C23" s="79"/>
      <c r="D23" s="79"/>
      <c r="E23" s="80"/>
      <c r="F23" s="80"/>
      <c r="G23" s="80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81"/>
      <c r="X23" s="78"/>
      <c r="Y23" s="78"/>
    </row>
    <row r="24" ht="13.5" thickBot="1"/>
    <row r="25" spans="1:25" ht="12.75">
      <c r="A25" s="2"/>
      <c r="B25" s="3"/>
      <c r="C25" s="4"/>
      <c r="D25" s="5"/>
      <c r="E25" s="3">
        <f>IF('DADOS e Estimativa'!E1="","",'DADOS e Estimativa'!E1)</f>
      </c>
      <c r="F25" s="3">
        <f>IF('DADOS e Estimativa'!F1="","",'DADOS e Estimativa'!F1)</f>
      </c>
      <c r="G25" s="3">
        <f>IF('DADOS e Estimativa'!G1="","",'DADOS e Estimativa'!G1)</f>
      </c>
      <c r="H25" s="3">
        <f>IF('DADOS e Estimativa'!H1="","",'DADOS e Estimativa'!H1)</f>
      </c>
      <c r="I25" s="3">
        <f>IF('DADOS e Estimativa'!I1="","",'DADOS e Estimativa'!I1)</f>
      </c>
      <c r="J25" s="3">
        <f>IF('DADOS e Estimativa'!J1="","",'DADOS e Estimativa'!J1)</f>
      </c>
      <c r="K25" s="3">
        <f>IF('DADOS e Estimativa'!K1="","",'DADOS e Estimativa'!K1)</f>
      </c>
      <c r="L25" s="3">
        <f>IF('DADOS e Estimativa'!L1="","",'DADOS e Estimativa'!L1)</f>
      </c>
      <c r="M25" s="3">
        <f>IF('DADOS e Estimativa'!M1="","",'DADOS e Estimativa'!M1)</f>
      </c>
      <c r="N25" s="3">
        <f>IF('DADOS e Estimativa'!N1="","",'DADOS e Estimativa'!N1)</f>
      </c>
      <c r="O25" s="3">
        <f>IF('DADOS e Estimativa'!O1="","",'DADOS e Estimativa'!O1)</f>
      </c>
      <c r="P25" s="3">
        <f>IF('DADOS e Estimativa'!P1="","",'DADOS e Estimativa'!P1)</f>
      </c>
      <c r="Q25" s="3">
        <f>IF('DADOS e Estimativa'!Q1="","",'DADOS e Estimativa'!Q1)</f>
      </c>
      <c r="R25" s="3">
        <f>IF('DADOS e Estimativa'!R1="","",'DADOS e Estimativa'!R1)</f>
      </c>
      <c r="S25" s="3">
        <f>IF('DADOS e Estimativa'!S1="","",'DADOS e Estimativa'!S1)</f>
      </c>
      <c r="T25" s="3">
        <f>IF('DADOS e Estimativa'!T1="","",'DADOS e Estimativa'!T1)</f>
      </c>
      <c r="U25" s="3">
        <f>IF('DADOS e Estimativa'!U1="","",'DADOS e Estimativa'!U1)</f>
      </c>
      <c r="V25" s="76"/>
      <c r="W25" s="76"/>
      <c r="X25" s="76"/>
      <c r="Y25" s="76"/>
    </row>
    <row r="26" spans="1:25" ht="27.75" customHeight="1">
      <c r="A26" s="10" t="str">
        <f>A2</f>
        <v>It.</v>
      </c>
      <c r="B26" s="11" t="s">
        <v>3</v>
      </c>
      <c r="C26" s="12"/>
      <c r="D26" s="46"/>
      <c r="E26" s="14" t="str">
        <f>IF('DADOS e Estimativa'!E2="","",'DADOS e Estimativa'!E2)</f>
        <v>Jys</v>
      </c>
      <c r="F26" s="14" t="str">
        <f>IF('DADOS e Estimativa'!F2="","",'DADOS e Estimativa'!F2)</f>
        <v>Zaz</v>
      </c>
      <c r="G26" s="14" t="str">
        <f>IF('DADOS e Estimativa'!G2="","",'DADOS e Estimativa'!G2)</f>
        <v>Brasil Eventos</v>
      </c>
      <c r="H26" s="14" t="str">
        <f>IF('DADOS e Estimativa'!H2="","",'DADOS e Estimativa'!H2)</f>
        <v>qq</v>
      </c>
      <c r="I26" s="14" t="str">
        <f>IF('DADOS e Estimativa'!I2="","",'DADOS e Estimativa'!I2)</f>
        <v>qq</v>
      </c>
      <c r="J26" s="14" t="str">
        <f>IF('DADOS e Estimativa'!J2="","",'DADOS e Estimativa'!J2)</f>
        <v>c</v>
      </c>
      <c r="K26" s="14" t="str">
        <f>IF('DADOS e Estimativa'!K2="","",'DADOS e Estimativa'!K2)</f>
        <v>qq</v>
      </c>
      <c r="L26" s="14" t="str">
        <f>IF('DADOS e Estimativa'!L2="","",'DADOS e Estimativa'!L2)</f>
        <v>qq</v>
      </c>
      <c r="M26" s="14" t="str">
        <f>IF('DADOS e Estimativa'!M2="","",'DADOS e Estimativa'!M2)</f>
        <v>qq</v>
      </c>
      <c r="N26" s="14" t="str">
        <f>IF('DADOS e Estimativa'!N2="","",'DADOS e Estimativa'!N2)</f>
        <v>qq</v>
      </c>
      <c r="O26" s="14" t="str">
        <f>IF('DADOS e Estimativa'!O2="","",'DADOS e Estimativa'!O2)</f>
        <v>qq</v>
      </c>
      <c r="P26" s="14" t="str">
        <f>IF('DADOS e Estimativa'!P2="","",'DADOS e Estimativa'!P2)</f>
        <v>x</v>
      </c>
      <c r="Q26" s="14" t="str">
        <f>IF('DADOS e Estimativa'!Q2="","",'DADOS e Estimativa'!Q2)</f>
        <v>qq</v>
      </c>
      <c r="R26" s="14" t="str">
        <f>IF('DADOS e Estimativa'!R2="","",'DADOS e Estimativa'!R2)</f>
        <v>qq</v>
      </c>
      <c r="S26" s="14" t="str">
        <f>IF('DADOS e Estimativa'!S2="","",'DADOS e Estimativa'!S2)</f>
        <v>qq</v>
      </c>
      <c r="T26" s="14" t="str">
        <f>IF('DADOS e Estimativa'!T2="","",'DADOS e Estimativa'!T2)</f>
        <v>ss</v>
      </c>
      <c r="U26" s="14" t="str">
        <f>IF('DADOS e Estimativa'!U2="","",'DADOS e Estimativa'!U2)</f>
        <v>qq</v>
      </c>
      <c r="V26" s="77" t="s">
        <v>18</v>
      </c>
      <c r="W26" s="77"/>
      <c r="X26" s="77"/>
      <c r="Y26" s="77"/>
    </row>
    <row r="27" spans="1:25" ht="12.75">
      <c r="A27" s="10"/>
      <c r="B27" s="11"/>
      <c r="C27" s="12"/>
      <c r="D27" s="47"/>
      <c r="E27" s="11">
        <f>IF('DADOS e Estimativa'!E3="","",'DADOS e Estimativa'!E3)</f>
      </c>
      <c r="F27" s="11">
        <f>IF('DADOS e Estimativa'!F3="","",'DADOS e Estimativa'!F3)</f>
      </c>
      <c r="G27" s="11">
        <f>IF('DADOS e Estimativa'!G3="","",'DADOS e Estimativa'!G3)</f>
      </c>
      <c r="H27" s="11">
        <f>IF('DADOS e Estimativa'!H3="","",'DADOS e Estimativa'!H3)</f>
      </c>
      <c r="I27" s="11">
        <f>IF('DADOS e Estimativa'!I3="","",'DADOS e Estimativa'!I3)</f>
      </c>
      <c r="J27" s="11">
        <f>IF('DADOS e Estimativa'!J3="","",'DADOS e Estimativa'!J3)</f>
      </c>
      <c r="K27" s="11">
        <f>IF('DADOS e Estimativa'!K3="","",'DADOS e Estimativa'!K3)</f>
      </c>
      <c r="L27" s="11">
        <f>IF('DADOS e Estimativa'!L3="","",'DADOS e Estimativa'!L3)</f>
      </c>
      <c r="M27" s="11">
        <f>IF('DADOS e Estimativa'!M3="","",'DADOS e Estimativa'!M3)</f>
      </c>
      <c r="N27" s="11">
        <f>IF('DADOS e Estimativa'!N3="","",'DADOS e Estimativa'!N3)</f>
      </c>
      <c r="O27" s="11">
        <f>IF('DADOS e Estimativa'!O3="","",'DADOS e Estimativa'!O3)</f>
      </c>
      <c r="P27" s="11">
        <f>IF('DADOS e Estimativa'!P3="","",'DADOS e Estimativa'!P3)</f>
      </c>
      <c r="Q27" s="11">
        <f>IF('DADOS e Estimativa'!Q3="","",'DADOS e Estimativa'!Q3)</f>
      </c>
      <c r="R27" s="11">
        <f>IF('DADOS e Estimativa'!R3="","",'DADOS e Estimativa'!R3)</f>
      </c>
      <c r="S27" s="11">
        <f>IF('DADOS e Estimativa'!S3="","",'DADOS e Estimativa'!S3)</f>
      </c>
      <c r="T27" s="11">
        <f>IF('DADOS e Estimativa'!T3="","",'DADOS e Estimativa'!T3)</f>
      </c>
      <c r="U27" s="11">
        <f>IF('DADOS e Estimativa'!U3="","",'DADOS e Estimativa'!U3)</f>
      </c>
      <c r="V27" s="77" t="s">
        <v>19</v>
      </c>
      <c r="W27" s="77"/>
      <c r="X27" s="77" t="s">
        <v>20</v>
      </c>
      <c r="Y27" s="77"/>
    </row>
    <row r="28" spans="1:25" ht="13.5" thickBot="1">
      <c r="A28" s="20"/>
      <c r="B28" s="21"/>
      <c r="C28" s="22" t="s">
        <v>15</v>
      </c>
      <c r="D28" s="23" t="s">
        <v>16</v>
      </c>
      <c r="E28" s="21">
        <f>IF('DADOS e Estimativa'!E4="","",'DADOS e Estimativa'!E4)</f>
      </c>
      <c r="F28" s="21">
        <f>IF('DADOS e Estimativa'!F4="","",'DADOS e Estimativa'!F4)</f>
      </c>
      <c r="G28" s="21">
        <f>IF('DADOS e Estimativa'!G4="","",'DADOS e Estimativa'!G4)</f>
      </c>
      <c r="H28" s="21">
        <f>IF('DADOS e Estimativa'!H4="","",'DADOS e Estimativa'!H4)</f>
      </c>
      <c r="I28" s="21">
        <f>IF('DADOS e Estimativa'!I4="","",'DADOS e Estimativa'!I4)</f>
      </c>
      <c r="J28" s="21">
        <f>IF('DADOS e Estimativa'!J4="","",'DADOS e Estimativa'!J4)</f>
      </c>
      <c r="K28" s="21">
        <f>IF('DADOS e Estimativa'!K4="","",'DADOS e Estimativa'!K4)</f>
      </c>
      <c r="L28" s="21">
        <f>IF('DADOS e Estimativa'!L4="","",'DADOS e Estimativa'!L4)</f>
      </c>
      <c r="M28" s="21">
        <f>IF('DADOS e Estimativa'!M4="","",'DADOS e Estimativa'!M4)</f>
      </c>
      <c r="N28" s="21">
        <f>IF('DADOS e Estimativa'!N4="","",'DADOS e Estimativa'!N4)</f>
      </c>
      <c r="O28" s="21">
        <f>IF('DADOS e Estimativa'!O4="","",'DADOS e Estimativa'!O4)</f>
      </c>
      <c r="P28" s="21">
        <f>IF('DADOS e Estimativa'!P4="","",'DADOS e Estimativa'!P4)</f>
      </c>
      <c r="Q28" s="21">
        <f>IF('DADOS e Estimativa'!Q4="","",'DADOS e Estimativa'!Q4)</f>
      </c>
      <c r="R28" s="21">
        <f>IF('DADOS e Estimativa'!R4="","",'DADOS e Estimativa'!R4)</f>
      </c>
      <c r="S28" s="21">
        <f>IF('DADOS e Estimativa'!S4="","",'DADOS e Estimativa'!S4)</f>
      </c>
      <c r="T28" s="21">
        <f>IF('DADOS e Estimativa'!T4="","",'DADOS e Estimativa'!T4)</f>
      </c>
      <c r="U28" s="21">
        <f>IF('DADOS e Estimativa'!U4="","",'DADOS e Estimativa'!U4)</f>
      </c>
      <c r="V28" s="75"/>
      <c r="W28" s="75"/>
      <c r="X28" s="75"/>
      <c r="Y28" s="75"/>
    </row>
    <row r="29" spans="1:25" ht="24">
      <c r="A29" s="53">
        <f>IF('DADOS e Estimativa'!A5="","",'DADOS e Estimativa'!A5)</f>
        <v>1</v>
      </c>
      <c r="B29" s="54" t="str">
        <f>IF('DADOS e Estimativa'!B5="","",'DADOS e Estimativa'!B5)</f>
        <v>Fornecimento de vans executivas, com capacidade para, no mínimo, 12 (doze) passageiros cada.</v>
      </c>
      <c r="C29" s="55">
        <f>IF('DADOS e Estimativa'!C5="","",'DADOS e Estimativa'!C5)</f>
        <v>3</v>
      </c>
      <c r="D29" s="56" t="str">
        <f>IF('DADOS e Estimativa'!D5="","",'DADOS e Estimativa'!D5)</f>
        <v>un.</v>
      </c>
      <c r="E29" s="57">
        <f>IF('DADOS e Estimativa'!E5&gt;0,IF(AND('DADOS e Estimativa'!$X5&lt;='DADOS e Estimativa'!E5,'DADOS e Estimativa'!E5&lt;='DADOS e Estimativa'!$Y5),'DADOS e Estimativa'!E5,"excluído*"),"")</f>
        <v>800</v>
      </c>
      <c r="F29" s="57">
        <f>IF('DADOS e Estimativa'!F5&gt;0,IF(AND('DADOS e Estimativa'!$X5&lt;='DADOS e Estimativa'!F5,'DADOS e Estimativa'!F5&lt;='DADOS e Estimativa'!$Y5),'DADOS e Estimativa'!F5,"excluído*"),"")</f>
        <v>900</v>
      </c>
      <c r="G29" s="57" t="str">
        <f>IF('DADOS e Estimativa'!G5&gt;0,IF(AND('DADOS e Estimativa'!$X5&lt;='DADOS e Estimativa'!G5,'DADOS e Estimativa'!G5&lt;='DADOS e Estimativa'!$Y5),'DADOS e Estimativa'!G5,"excluído*"),"")</f>
        <v>excluído*</v>
      </c>
      <c r="H29" s="57">
        <f>IF('DADOS e Estimativa'!H5&gt;0,IF(AND('DADOS e Estimativa'!$X5&lt;='DADOS e Estimativa'!H5,'DADOS e Estimativa'!H5&lt;='DADOS e Estimativa'!$Y5),'DADOS e Estimativa'!H5,"excluído*"),"")</f>
      </c>
      <c r="I29" s="57">
        <f>IF('DADOS e Estimativa'!I5&gt;0,IF(AND('DADOS e Estimativa'!$X5&lt;='DADOS e Estimativa'!I5,'DADOS e Estimativa'!I5&lt;='DADOS e Estimativa'!$Y5),'DADOS e Estimativa'!I5,"excluído*"),"")</f>
      </c>
      <c r="J29" s="57">
        <f>IF('DADOS e Estimativa'!J5&gt;0,IF(AND('DADOS e Estimativa'!$X5&lt;='DADOS e Estimativa'!J5,'DADOS e Estimativa'!J5&lt;='DADOS e Estimativa'!$Y5),'DADOS e Estimativa'!J5,"excluído*"),"")</f>
      </c>
      <c r="K29" s="57">
        <f>IF('DADOS e Estimativa'!K5&gt;0,IF(AND('DADOS e Estimativa'!$X5&lt;='DADOS e Estimativa'!K5,'DADOS e Estimativa'!K5&lt;='DADOS e Estimativa'!$Y5),'DADOS e Estimativa'!K5,"excluído*"),"")</f>
      </c>
      <c r="L29" s="57">
        <f>IF('DADOS e Estimativa'!L5&gt;0,IF(AND('DADOS e Estimativa'!$X5&lt;='DADOS e Estimativa'!L5,'DADOS e Estimativa'!L5&lt;='DADOS e Estimativa'!$Y5),'DADOS e Estimativa'!L5,"excluído*"),"")</f>
      </c>
      <c r="M29" s="57">
        <f>IF('DADOS e Estimativa'!M5&gt;0,IF(AND('DADOS e Estimativa'!$X5&lt;='DADOS e Estimativa'!M5,'DADOS e Estimativa'!M5&lt;='DADOS e Estimativa'!$Y5),'DADOS e Estimativa'!M5,"excluído*"),"")</f>
      </c>
      <c r="N29" s="57">
        <f>IF('DADOS e Estimativa'!N5&gt;0,IF(AND('DADOS e Estimativa'!$X5&lt;='DADOS e Estimativa'!N5,'DADOS e Estimativa'!N5&lt;='DADOS e Estimativa'!$Y5),'DADOS e Estimativa'!N5,"excluído*"),"")</f>
      </c>
      <c r="O29" s="57">
        <f>IF('DADOS e Estimativa'!O5&gt;0,IF(AND('DADOS e Estimativa'!$X5&lt;='DADOS e Estimativa'!O5,'DADOS e Estimativa'!O5&lt;='DADOS e Estimativa'!$Y5),'DADOS e Estimativa'!O5,"excluído*"),"")</f>
      </c>
      <c r="P29" s="57">
        <f>IF('DADOS e Estimativa'!P5&gt;0,IF(AND('DADOS e Estimativa'!$X5&lt;='DADOS e Estimativa'!P5,'DADOS e Estimativa'!P5&lt;='DADOS e Estimativa'!$Y5),'DADOS e Estimativa'!P5,"excluído*"),"")</f>
      </c>
      <c r="Q29" s="57">
        <f>IF('DADOS e Estimativa'!Q5&gt;0,IF(AND('DADOS e Estimativa'!$X5&lt;='DADOS e Estimativa'!Q5,'DADOS e Estimativa'!Q5&lt;='DADOS e Estimativa'!$Y5),'DADOS e Estimativa'!Q5,"excluído*"),"")</f>
      </c>
      <c r="R29" s="57">
        <f>IF('DADOS e Estimativa'!R5&gt;0,IF(AND('DADOS e Estimativa'!$X5&lt;='DADOS e Estimativa'!R5,'DADOS e Estimativa'!R5&lt;='DADOS e Estimativa'!$Y5),'DADOS e Estimativa'!R5,"excluído*"),"")</f>
      </c>
      <c r="S29" s="57">
        <f>IF('DADOS e Estimativa'!S5&gt;0,IF(AND('DADOS e Estimativa'!$X5&lt;='DADOS e Estimativa'!S5,'DADOS e Estimativa'!S5&lt;='DADOS e Estimativa'!$Y5),'DADOS e Estimativa'!S5,"excluído*"),"")</f>
      </c>
      <c r="T29" s="57">
        <f>IF('DADOS e Estimativa'!T5&gt;0,IF(AND('DADOS e Estimativa'!$X5&lt;='DADOS e Estimativa'!T5,'DADOS e Estimativa'!T5&lt;='DADOS e Estimativa'!$Y5),'DADOS e Estimativa'!T5,"excluído*"),"")</f>
      </c>
      <c r="U29" s="57">
        <f>IF('DADOS e Estimativa'!U5&gt;0,IF(AND('DADOS e Estimativa'!$X5&lt;='DADOS e Estimativa'!U5,'DADOS e Estimativa'!U5&lt;='DADOS e Estimativa'!$Y5),'DADOS e Estimativa'!U5,"excluído*"),"")</f>
      </c>
      <c r="V29" s="71">
        <f aca="true" t="shared" si="6" ref="V29:V46">IF(SUM(E29:U29)&gt;0,ROUND(AVERAGE(E29:U29),2),"")</f>
        <v>850</v>
      </c>
      <c r="W29" s="71"/>
      <c r="X29" s="72">
        <f aca="true" t="shared" si="7" ref="X29:X46">IF(V29&lt;&gt;"",V29*C29,"")</f>
        <v>2550</v>
      </c>
      <c r="Y29" s="72"/>
    </row>
    <row r="30" spans="1:25" ht="36">
      <c r="A30" s="48">
        <f>IF('DADOS e Estimativa'!A6="","",'DADOS e Estimativa'!A6)</f>
        <v>2</v>
      </c>
      <c r="B30" s="49" t="str">
        <f>IF('DADOS e Estimativa'!B6="","",'DADOS e Estimativa'!B6)</f>
        <v>Fornecimento de veículos elétricos (tipo carrinho de golfe), com capacidade para, no mínimo, 6 (seis) passageiros cada.</v>
      </c>
      <c r="C30" s="50">
        <f>IF('DADOS e Estimativa'!C6="","",'DADOS e Estimativa'!C6)</f>
        <v>6</v>
      </c>
      <c r="D30" s="51" t="str">
        <f>IF('DADOS e Estimativa'!D6="","",'DADOS e Estimativa'!D6)</f>
        <v>un.</v>
      </c>
      <c r="E30" s="52">
        <f>IF('DADOS e Estimativa'!E6&gt;0,IF(AND('DADOS e Estimativa'!$X6&lt;='DADOS e Estimativa'!E6,'DADOS e Estimativa'!E6&lt;='DADOS e Estimativa'!$Y6),'DADOS e Estimativa'!E6,"excluído*"),"")</f>
        <v>1000</v>
      </c>
      <c r="F30" s="52">
        <f>IF('DADOS e Estimativa'!F6&gt;0,IF(AND('DADOS e Estimativa'!$X6&lt;='DADOS e Estimativa'!F6,'DADOS e Estimativa'!F6&lt;='DADOS e Estimativa'!$Y6),'DADOS e Estimativa'!F6,"excluído*"),"")</f>
        <v>1800</v>
      </c>
      <c r="G30" s="52" t="str">
        <f>IF('DADOS e Estimativa'!G6&gt;0,IF(AND('DADOS e Estimativa'!$X6&lt;='DADOS e Estimativa'!G6,'DADOS e Estimativa'!G6&lt;='DADOS e Estimativa'!$Y6),'DADOS e Estimativa'!G6,"excluído*"),"")</f>
        <v>excluído*</v>
      </c>
      <c r="H30" s="52">
        <f>IF('DADOS e Estimativa'!H6&gt;0,IF(AND('DADOS e Estimativa'!$X6&lt;='DADOS e Estimativa'!H6,'DADOS e Estimativa'!H6&lt;='DADOS e Estimativa'!$Y6),'DADOS e Estimativa'!H6,"excluído*"),"")</f>
      </c>
      <c r="I30" s="52">
        <f>IF('DADOS e Estimativa'!I6&gt;0,IF(AND('DADOS e Estimativa'!$X6&lt;='DADOS e Estimativa'!I6,'DADOS e Estimativa'!I6&lt;='DADOS e Estimativa'!$Y6),'DADOS e Estimativa'!I6,"excluído*"),"")</f>
      </c>
      <c r="J30" s="52">
        <f>IF('DADOS e Estimativa'!J6&gt;0,IF(AND('DADOS e Estimativa'!$X6&lt;='DADOS e Estimativa'!J6,'DADOS e Estimativa'!J6&lt;='DADOS e Estimativa'!$Y6),'DADOS e Estimativa'!J6,"excluído*"),"")</f>
      </c>
      <c r="K30" s="52">
        <f>IF('DADOS e Estimativa'!K6&gt;0,IF(AND('DADOS e Estimativa'!$X6&lt;='DADOS e Estimativa'!K6,'DADOS e Estimativa'!K6&lt;='DADOS e Estimativa'!$Y6),'DADOS e Estimativa'!K6,"excluído*"),"")</f>
      </c>
      <c r="L30" s="52">
        <f>IF('DADOS e Estimativa'!L6&gt;0,IF(AND('DADOS e Estimativa'!$X6&lt;='DADOS e Estimativa'!L6,'DADOS e Estimativa'!L6&lt;='DADOS e Estimativa'!$Y6),'DADOS e Estimativa'!L6,"excluído*"),"")</f>
      </c>
      <c r="M30" s="52">
        <f>IF('DADOS e Estimativa'!M6&gt;0,IF(AND('DADOS e Estimativa'!$X6&lt;='DADOS e Estimativa'!M6,'DADOS e Estimativa'!M6&lt;='DADOS e Estimativa'!$Y6),'DADOS e Estimativa'!M6,"excluído*"),"")</f>
      </c>
      <c r="N30" s="52">
        <f>IF('DADOS e Estimativa'!N6&gt;0,IF(AND('DADOS e Estimativa'!$X6&lt;='DADOS e Estimativa'!N6,'DADOS e Estimativa'!N6&lt;='DADOS e Estimativa'!$Y6),'DADOS e Estimativa'!N6,"excluído*"),"")</f>
      </c>
      <c r="O30" s="52">
        <f>IF('DADOS e Estimativa'!O6&gt;0,IF(AND('DADOS e Estimativa'!$X6&lt;='DADOS e Estimativa'!O6,'DADOS e Estimativa'!O6&lt;='DADOS e Estimativa'!$Y6),'DADOS e Estimativa'!O6,"excluído*"),"")</f>
      </c>
      <c r="P30" s="52">
        <f>IF('DADOS e Estimativa'!P6&gt;0,IF(AND('DADOS e Estimativa'!$X6&lt;='DADOS e Estimativa'!P6,'DADOS e Estimativa'!P6&lt;='DADOS e Estimativa'!$Y6),'DADOS e Estimativa'!P6,"excluído*"),"")</f>
      </c>
      <c r="Q30" s="52">
        <f>IF('DADOS e Estimativa'!Q6&gt;0,IF(AND('DADOS e Estimativa'!$X6&lt;='DADOS e Estimativa'!Q6,'DADOS e Estimativa'!Q6&lt;='DADOS e Estimativa'!$Y6),'DADOS e Estimativa'!Q6,"excluído*"),"")</f>
      </c>
      <c r="R30" s="52">
        <f>IF('DADOS e Estimativa'!R6&gt;0,IF(AND('DADOS e Estimativa'!$X6&lt;='DADOS e Estimativa'!R6,'DADOS e Estimativa'!R6&lt;='DADOS e Estimativa'!$Y6),'DADOS e Estimativa'!R6,"excluído*"),"")</f>
      </c>
      <c r="S30" s="52">
        <f>IF('DADOS e Estimativa'!S6&gt;0,IF(AND('DADOS e Estimativa'!$X6&lt;='DADOS e Estimativa'!S6,'DADOS e Estimativa'!S6&lt;='DADOS e Estimativa'!$Y6),'DADOS e Estimativa'!S6,"excluído*"),"")</f>
      </c>
      <c r="T30" s="52">
        <f>IF('DADOS e Estimativa'!T6&gt;0,IF(AND('DADOS e Estimativa'!$X6&lt;='DADOS e Estimativa'!T6,'DADOS e Estimativa'!T6&lt;='DADOS e Estimativa'!$Y6),'DADOS e Estimativa'!T6,"excluído*"),"")</f>
      </c>
      <c r="U30" s="52">
        <f>IF('DADOS e Estimativa'!U6&gt;0,IF(AND('DADOS e Estimativa'!$X6&lt;='DADOS e Estimativa'!U6,'DADOS e Estimativa'!U6&lt;='DADOS e Estimativa'!$Y6),'DADOS e Estimativa'!U6,"excluído*"),"")</f>
      </c>
      <c r="V30" s="74">
        <f t="shared" si="6"/>
        <v>1400</v>
      </c>
      <c r="W30" s="74"/>
      <c r="X30" s="73">
        <f t="shared" si="7"/>
        <v>8400</v>
      </c>
      <c r="Y30" s="73"/>
    </row>
    <row r="31" spans="1:25" ht="24">
      <c r="A31" s="53">
        <f>IF('DADOS e Estimativa'!A7="","",'DADOS e Estimativa'!A7)</f>
        <v>3</v>
      </c>
      <c r="B31" s="54" t="str">
        <f>IF('DADOS e Estimativa'!B7="","",'DADOS e Estimativa'!B7)</f>
        <v>Fornecimento de ônibus executivos, com capacidade para, no mínimo, 40 (quarenta) passageiros cada.</v>
      </c>
      <c r="C31" s="55">
        <f>IF('DADOS e Estimativa'!C7="","",'DADOS e Estimativa'!C7)</f>
        <v>11</v>
      </c>
      <c r="D31" s="56" t="str">
        <f>IF('DADOS e Estimativa'!D7="","",'DADOS e Estimativa'!D7)</f>
        <v>un.</v>
      </c>
      <c r="E31" s="57" t="str">
        <f>IF('DADOS e Estimativa'!E7&gt;0,IF(AND('DADOS e Estimativa'!$X7&lt;='DADOS e Estimativa'!E7,'DADOS e Estimativa'!E7&lt;='DADOS e Estimativa'!$Y7),'DADOS e Estimativa'!E7,"excluído*"),"")</f>
        <v>excluído*</v>
      </c>
      <c r="F31" s="57">
        <f>IF('DADOS e Estimativa'!F7&gt;0,IF(AND('DADOS e Estimativa'!$X7&lt;='DADOS e Estimativa'!F7,'DADOS e Estimativa'!F7&lt;='DADOS e Estimativa'!$Y7),'DADOS e Estimativa'!F7,"excluído*"),"")</f>
        <v>2400</v>
      </c>
      <c r="G31" s="57">
        <f>IF('DADOS e Estimativa'!G7&gt;0,IF(AND('DADOS e Estimativa'!$X7&lt;='DADOS e Estimativa'!G7,'DADOS e Estimativa'!G7&lt;='DADOS e Estimativa'!$Y7),'DADOS e Estimativa'!G7,"excluído*"),"")</f>
        <v>2230</v>
      </c>
      <c r="H31" s="57">
        <f>IF('DADOS e Estimativa'!H7&gt;0,IF(AND('DADOS e Estimativa'!$X7&lt;='DADOS e Estimativa'!H7,'DADOS e Estimativa'!H7&lt;='DADOS e Estimativa'!$Y7),'DADOS e Estimativa'!H7,"excluído*"),"")</f>
      </c>
      <c r="I31" s="57">
        <f>IF('DADOS e Estimativa'!I7&gt;0,IF(AND('DADOS e Estimativa'!$X7&lt;='DADOS e Estimativa'!I7,'DADOS e Estimativa'!I7&lt;='DADOS e Estimativa'!$Y7),'DADOS e Estimativa'!I7,"excluído*"),"")</f>
      </c>
      <c r="J31" s="57">
        <f>IF('DADOS e Estimativa'!J7&gt;0,IF(AND('DADOS e Estimativa'!$X7&lt;='DADOS e Estimativa'!J7,'DADOS e Estimativa'!J7&lt;='DADOS e Estimativa'!$Y7),'DADOS e Estimativa'!J7,"excluído*"),"")</f>
      </c>
      <c r="K31" s="57">
        <f>IF('DADOS e Estimativa'!K7&gt;0,IF(AND('DADOS e Estimativa'!$X7&lt;='DADOS e Estimativa'!K7,'DADOS e Estimativa'!K7&lt;='DADOS e Estimativa'!$Y7),'DADOS e Estimativa'!K7,"excluído*"),"")</f>
      </c>
      <c r="L31" s="57">
        <f>IF('DADOS e Estimativa'!L7&gt;0,IF(AND('DADOS e Estimativa'!$X7&lt;='DADOS e Estimativa'!L7,'DADOS e Estimativa'!L7&lt;='DADOS e Estimativa'!$Y7),'DADOS e Estimativa'!L7,"excluído*"),"")</f>
      </c>
      <c r="M31" s="57">
        <f>IF('DADOS e Estimativa'!M7&gt;0,IF(AND('DADOS e Estimativa'!$X7&lt;='DADOS e Estimativa'!M7,'DADOS e Estimativa'!M7&lt;='DADOS e Estimativa'!$Y7),'DADOS e Estimativa'!M7,"excluído*"),"")</f>
      </c>
      <c r="N31" s="57">
        <f>IF('DADOS e Estimativa'!N7&gt;0,IF(AND('DADOS e Estimativa'!$X7&lt;='DADOS e Estimativa'!N7,'DADOS e Estimativa'!N7&lt;='DADOS e Estimativa'!$Y7),'DADOS e Estimativa'!N7,"excluído*"),"")</f>
      </c>
      <c r="O31" s="57">
        <f>IF('DADOS e Estimativa'!O7&gt;0,IF(AND('DADOS e Estimativa'!$X7&lt;='DADOS e Estimativa'!O7,'DADOS e Estimativa'!O7&lt;='DADOS e Estimativa'!$Y7),'DADOS e Estimativa'!O7,"excluído*"),"")</f>
      </c>
      <c r="P31" s="57">
        <f>IF('DADOS e Estimativa'!P7&gt;0,IF(AND('DADOS e Estimativa'!$X7&lt;='DADOS e Estimativa'!P7,'DADOS e Estimativa'!P7&lt;='DADOS e Estimativa'!$Y7),'DADOS e Estimativa'!P7,"excluído*"),"")</f>
      </c>
      <c r="Q31" s="57">
        <f>IF('DADOS e Estimativa'!Q7&gt;0,IF(AND('DADOS e Estimativa'!$X7&lt;='DADOS e Estimativa'!Q7,'DADOS e Estimativa'!Q7&lt;='DADOS e Estimativa'!$Y7),'DADOS e Estimativa'!Q7,"excluído*"),"")</f>
      </c>
      <c r="R31" s="57">
        <f>IF('DADOS e Estimativa'!R7&gt;0,IF(AND('DADOS e Estimativa'!$X7&lt;='DADOS e Estimativa'!R7,'DADOS e Estimativa'!R7&lt;='DADOS e Estimativa'!$Y7),'DADOS e Estimativa'!R7,"excluído*"),"")</f>
      </c>
      <c r="S31" s="57">
        <f>IF('DADOS e Estimativa'!S7&gt;0,IF(AND('DADOS e Estimativa'!$X7&lt;='DADOS e Estimativa'!S7,'DADOS e Estimativa'!S7&lt;='DADOS e Estimativa'!$Y7),'DADOS e Estimativa'!S7,"excluído*"),"")</f>
      </c>
      <c r="T31" s="57">
        <f>IF('DADOS e Estimativa'!T7&gt;0,IF(AND('DADOS e Estimativa'!$X7&lt;='DADOS e Estimativa'!T7,'DADOS e Estimativa'!T7&lt;='DADOS e Estimativa'!$Y7),'DADOS e Estimativa'!T7,"excluído*"),"")</f>
      </c>
      <c r="U31" s="57">
        <f>IF('DADOS e Estimativa'!U7&gt;0,IF(AND('DADOS e Estimativa'!$X7&lt;='DADOS e Estimativa'!U7,'DADOS e Estimativa'!U7&lt;='DADOS e Estimativa'!$Y7),'DADOS e Estimativa'!U7,"excluído*"),"")</f>
      </c>
      <c r="V31" s="71">
        <f t="shared" si="6"/>
        <v>2315</v>
      </c>
      <c r="W31" s="71"/>
      <c r="X31" s="72">
        <f t="shared" si="7"/>
        <v>25465</v>
      </c>
      <c r="Y31" s="72"/>
    </row>
    <row r="32" spans="1:25" ht="36">
      <c r="A32" s="48">
        <f>IF('DADOS e Estimativa'!A8="","",'DADOS e Estimativa'!A8)</f>
        <v>4</v>
      </c>
      <c r="B32" s="49" t="str">
        <f>IF('DADOS e Estimativa'!B8="","",'DADOS e Estimativa'!B8)</f>
        <v>Contratação de empresa para prestação de serviços de limpeza com fornecimento de material e equipamentos de limpeza.</v>
      </c>
      <c r="C32" s="50">
        <f>IF('DADOS e Estimativa'!C8="","",'DADOS e Estimativa'!C8)</f>
        <v>1</v>
      </c>
      <c r="D32" s="51" t="str">
        <f>IF('DADOS e Estimativa'!D8="","",'DADOS e Estimativa'!D8)</f>
        <v>un.</v>
      </c>
      <c r="E32" s="52" t="str">
        <f>IF('DADOS e Estimativa'!E8&gt;0,IF(AND('DADOS e Estimativa'!$X8&lt;='DADOS e Estimativa'!E8,'DADOS e Estimativa'!E8&lt;='DADOS e Estimativa'!$Y8),'DADOS e Estimativa'!E8,"excluído*"),"")</f>
        <v>excluído*</v>
      </c>
      <c r="F32" s="52">
        <f>IF('DADOS e Estimativa'!F8&gt;0,IF(AND('DADOS e Estimativa'!$X8&lt;='DADOS e Estimativa'!F8,'DADOS e Estimativa'!F8&lt;='DADOS e Estimativa'!$Y8),'DADOS e Estimativa'!F8,"excluído*"),"")</f>
        <v>18000</v>
      </c>
      <c r="G32" s="52">
        <f>IF('DADOS e Estimativa'!G8&gt;0,IF(AND('DADOS e Estimativa'!$X8&lt;='DADOS e Estimativa'!G8,'DADOS e Estimativa'!G8&lt;='DADOS e Estimativa'!$Y8),'DADOS e Estimativa'!G8,"excluído*"),"")</f>
        <v>11500</v>
      </c>
      <c r="H32" s="52">
        <f>IF('DADOS e Estimativa'!H8&gt;0,IF(AND('DADOS e Estimativa'!$X8&lt;='DADOS e Estimativa'!H8,'DADOS e Estimativa'!H8&lt;='DADOS e Estimativa'!$Y8),'DADOS e Estimativa'!H8,"excluído*"),"")</f>
      </c>
      <c r="I32" s="52">
        <f>IF('DADOS e Estimativa'!I8&gt;0,IF(AND('DADOS e Estimativa'!$X8&lt;='DADOS e Estimativa'!I8,'DADOS e Estimativa'!I8&lt;='DADOS e Estimativa'!$Y8),'DADOS e Estimativa'!I8,"excluído*"),"")</f>
      </c>
      <c r="J32" s="52">
        <f>IF('DADOS e Estimativa'!J8&gt;0,IF(AND('DADOS e Estimativa'!$X8&lt;='DADOS e Estimativa'!J8,'DADOS e Estimativa'!J8&lt;='DADOS e Estimativa'!$Y8),'DADOS e Estimativa'!J8,"excluído*"),"")</f>
      </c>
      <c r="K32" s="52">
        <f>IF('DADOS e Estimativa'!K8&gt;0,IF(AND('DADOS e Estimativa'!$X8&lt;='DADOS e Estimativa'!K8,'DADOS e Estimativa'!K8&lt;='DADOS e Estimativa'!$Y8),'DADOS e Estimativa'!K8,"excluído*"),"")</f>
      </c>
      <c r="L32" s="52">
        <f>IF('DADOS e Estimativa'!L8&gt;0,IF(AND('DADOS e Estimativa'!$X8&lt;='DADOS e Estimativa'!L8,'DADOS e Estimativa'!L8&lt;='DADOS e Estimativa'!$Y8),'DADOS e Estimativa'!L8,"excluído*"),"")</f>
      </c>
      <c r="M32" s="52">
        <f>IF('DADOS e Estimativa'!M8&gt;0,IF(AND('DADOS e Estimativa'!$X8&lt;='DADOS e Estimativa'!M8,'DADOS e Estimativa'!M8&lt;='DADOS e Estimativa'!$Y8),'DADOS e Estimativa'!M8,"excluído*"),"")</f>
      </c>
      <c r="N32" s="52">
        <f>IF('DADOS e Estimativa'!N8&gt;0,IF(AND('DADOS e Estimativa'!$X8&lt;='DADOS e Estimativa'!N8,'DADOS e Estimativa'!N8&lt;='DADOS e Estimativa'!$Y8),'DADOS e Estimativa'!N8,"excluído*"),"")</f>
      </c>
      <c r="O32" s="52">
        <f>IF('DADOS e Estimativa'!O8&gt;0,IF(AND('DADOS e Estimativa'!$X8&lt;='DADOS e Estimativa'!O8,'DADOS e Estimativa'!O8&lt;='DADOS e Estimativa'!$Y8),'DADOS e Estimativa'!O8,"excluído*"),"")</f>
      </c>
      <c r="P32" s="52">
        <f>IF('DADOS e Estimativa'!P8&gt;0,IF(AND('DADOS e Estimativa'!$X8&lt;='DADOS e Estimativa'!P8,'DADOS e Estimativa'!P8&lt;='DADOS e Estimativa'!$Y8),'DADOS e Estimativa'!P8,"excluído*"),"")</f>
      </c>
      <c r="Q32" s="52">
        <f>IF('DADOS e Estimativa'!Q8&gt;0,IF(AND('DADOS e Estimativa'!$X8&lt;='DADOS e Estimativa'!Q8,'DADOS e Estimativa'!Q8&lt;='DADOS e Estimativa'!$Y8),'DADOS e Estimativa'!Q8,"excluído*"),"")</f>
      </c>
      <c r="R32" s="52">
        <f>IF('DADOS e Estimativa'!R8&gt;0,IF(AND('DADOS e Estimativa'!$X8&lt;='DADOS e Estimativa'!R8,'DADOS e Estimativa'!R8&lt;='DADOS e Estimativa'!$Y8),'DADOS e Estimativa'!R8,"excluído*"),"")</f>
      </c>
      <c r="S32" s="52">
        <f>IF('DADOS e Estimativa'!S8&gt;0,IF(AND('DADOS e Estimativa'!$X8&lt;='DADOS e Estimativa'!S8,'DADOS e Estimativa'!S8&lt;='DADOS e Estimativa'!$Y8),'DADOS e Estimativa'!S8,"excluído*"),"")</f>
      </c>
      <c r="T32" s="52">
        <f>IF('DADOS e Estimativa'!T8&gt;0,IF(AND('DADOS e Estimativa'!$X8&lt;='DADOS e Estimativa'!T8,'DADOS e Estimativa'!T8&lt;='DADOS e Estimativa'!$Y8),'DADOS e Estimativa'!T8,"excluído*"),"")</f>
      </c>
      <c r="U32" s="52">
        <f>IF('DADOS e Estimativa'!U8&gt;0,IF(AND('DADOS e Estimativa'!$X8&lt;='DADOS e Estimativa'!U8,'DADOS e Estimativa'!U8&lt;='DADOS e Estimativa'!$Y8),'DADOS e Estimativa'!U8,"excluído*"),"")</f>
      </c>
      <c r="V32" s="74">
        <f t="shared" si="6"/>
        <v>14750</v>
      </c>
      <c r="W32" s="74"/>
      <c r="X32" s="73">
        <f t="shared" si="7"/>
        <v>14750</v>
      </c>
      <c r="Y32" s="73"/>
    </row>
    <row r="33" spans="1:25" ht="48">
      <c r="A33" s="53">
        <f>IF('DADOS e Estimativa'!A9="","",'DADOS e Estimativa'!A9)</f>
        <v>5</v>
      </c>
      <c r="B33" s="54" t="str">
        <f>IF('DADOS e Estimativa'!B9="","",'DADOS e Estimativa'!B9)</f>
        <v>Contratação de empresa para prestação de serviços com fornecimento de material e disponibilização de profissionais capacitados para execução de segurança desarmada.</v>
      </c>
      <c r="C33" s="55">
        <f>IF('DADOS e Estimativa'!C9="","",'DADOS e Estimativa'!C9)</f>
        <v>1</v>
      </c>
      <c r="D33" s="56" t="str">
        <f>IF('DADOS e Estimativa'!D9="","",'DADOS e Estimativa'!D9)</f>
        <v>un.</v>
      </c>
      <c r="E33" s="57">
        <f>IF('DADOS e Estimativa'!E9&gt;0,IF(AND('DADOS e Estimativa'!$X9&lt;='DADOS e Estimativa'!E9,'DADOS e Estimativa'!E9&lt;='DADOS e Estimativa'!$Y9),'DADOS e Estimativa'!E9,"excluído*"),"")</f>
        <v>9000</v>
      </c>
      <c r="F33" s="57">
        <f>IF('DADOS e Estimativa'!F9&gt;0,IF(AND('DADOS e Estimativa'!$X9&lt;='DADOS e Estimativa'!F9,'DADOS e Estimativa'!F9&lt;='DADOS e Estimativa'!$Y9),'DADOS e Estimativa'!F9,"excluído*"),"")</f>
        <v>12800</v>
      </c>
      <c r="G33" s="57" t="str">
        <f>IF('DADOS e Estimativa'!G9&gt;0,IF(AND('DADOS e Estimativa'!$X9&lt;='DADOS e Estimativa'!G9,'DADOS e Estimativa'!G9&lt;='DADOS e Estimativa'!$Y9),'DADOS e Estimativa'!G9,"excluído*"),"")</f>
        <v>excluído*</v>
      </c>
      <c r="H33" s="57">
        <f>IF('DADOS e Estimativa'!H9&gt;0,IF(AND('DADOS e Estimativa'!$X9&lt;='DADOS e Estimativa'!H9,'DADOS e Estimativa'!H9&lt;='DADOS e Estimativa'!$Y9),'DADOS e Estimativa'!H9,"excluído*"),"")</f>
      </c>
      <c r="I33" s="57">
        <f>IF('DADOS e Estimativa'!I9&gt;0,IF(AND('DADOS e Estimativa'!$X9&lt;='DADOS e Estimativa'!I9,'DADOS e Estimativa'!I9&lt;='DADOS e Estimativa'!$Y9),'DADOS e Estimativa'!I9,"excluído*"),"")</f>
      </c>
      <c r="J33" s="57">
        <f>IF('DADOS e Estimativa'!J9&gt;0,IF(AND('DADOS e Estimativa'!$X9&lt;='DADOS e Estimativa'!J9,'DADOS e Estimativa'!J9&lt;='DADOS e Estimativa'!$Y9),'DADOS e Estimativa'!J9,"excluído*"),"")</f>
      </c>
      <c r="K33" s="57">
        <f>IF('DADOS e Estimativa'!K9&gt;0,IF(AND('DADOS e Estimativa'!$X9&lt;='DADOS e Estimativa'!K9,'DADOS e Estimativa'!K9&lt;='DADOS e Estimativa'!$Y9),'DADOS e Estimativa'!K9,"excluído*"),"")</f>
      </c>
      <c r="L33" s="57">
        <f>IF('DADOS e Estimativa'!L9&gt;0,IF(AND('DADOS e Estimativa'!$X9&lt;='DADOS e Estimativa'!L9,'DADOS e Estimativa'!L9&lt;='DADOS e Estimativa'!$Y9),'DADOS e Estimativa'!L9,"excluído*"),"")</f>
      </c>
      <c r="M33" s="57">
        <f>IF('DADOS e Estimativa'!M9&gt;0,IF(AND('DADOS e Estimativa'!$X9&lt;='DADOS e Estimativa'!M9,'DADOS e Estimativa'!M9&lt;='DADOS e Estimativa'!$Y9),'DADOS e Estimativa'!M9,"excluído*"),"")</f>
      </c>
      <c r="N33" s="57">
        <f>IF('DADOS e Estimativa'!N9&gt;0,IF(AND('DADOS e Estimativa'!$X9&lt;='DADOS e Estimativa'!N9,'DADOS e Estimativa'!N9&lt;='DADOS e Estimativa'!$Y9),'DADOS e Estimativa'!N9,"excluído*"),"")</f>
      </c>
      <c r="O33" s="57">
        <f>IF('DADOS e Estimativa'!O9&gt;0,IF(AND('DADOS e Estimativa'!$X9&lt;='DADOS e Estimativa'!O9,'DADOS e Estimativa'!O9&lt;='DADOS e Estimativa'!$Y9),'DADOS e Estimativa'!O9,"excluído*"),"")</f>
      </c>
      <c r="P33" s="57">
        <f>IF('DADOS e Estimativa'!P9&gt;0,IF(AND('DADOS e Estimativa'!$X9&lt;='DADOS e Estimativa'!P9,'DADOS e Estimativa'!P9&lt;='DADOS e Estimativa'!$Y9),'DADOS e Estimativa'!P9,"excluído*"),"")</f>
      </c>
      <c r="Q33" s="57">
        <f>IF('DADOS e Estimativa'!Q9&gt;0,IF(AND('DADOS e Estimativa'!$X9&lt;='DADOS e Estimativa'!Q9,'DADOS e Estimativa'!Q9&lt;='DADOS e Estimativa'!$Y9),'DADOS e Estimativa'!Q9,"excluído*"),"")</f>
      </c>
      <c r="R33" s="57">
        <f>IF('DADOS e Estimativa'!R9&gt;0,IF(AND('DADOS e Estimativa'!$X9&lt;='DADOS e Estimativa'!R9,'DADOS e Estimativa'!R9&lt;='DADOS e Estimativa'!$Y9),'DADOS e Estimativa'!R9,"excluído*"),"")</f>
      </c>
      <c r="S33" s="57">
        <f>IF('DADOS e Estimativa'!S9&gt;0,IF(AND('DADOS e Estimativa'!$X9&lt;='DADOS e Estimativa'!S9,'DADOS e Estimativa'!S9&lt;='DADOS e Estimativa'!$Y9),'DADOS e Estimativa'!S9,"excluído*"),"")</f>
      </c>
      <c r="T33" s="57">
        <f>IF('DADOS e Estimativa'!T9&gt;0,IF(AND('DADOS e Estimativa'!$X9&lt;='DADOS e Estimativa'!T9,'DADOS e Estimativa'!T9&lt;='DADOS e Estimativa'!$Y9),'DADOS e Estimativa'!T9,"excluído*"),"")</f>
      </c>
      <c r="U33" s="57">
        <f>IF('DADOS e Estimativa'!U9&gt;0,IF(AND('DADOS e Estimativa'!$X9&lt;='DADOS e Estimativa'!U9,'DADOS e Estimativa'!U9&lt;='DADOS e Estimativa'!$Y9),'DADOS e Estimativa'!U9,"excluído*"),"")</f>
      </c>
      <c r="V33" s="71">
        <f t="shared" si="6"/>
        <v>10900</v>
      </c>
      <c r="W33" s="71"/>
      <c r="X33" s="72">
        <f t="shared" si="7"/>
        <v>10900</v>
      </c>
      <c r="Y33" s="72"/>
    </row>
    <row r="34" spans="1:25" ht="12.75">
      <c r="A34" s="48">
        <f>IF('DADOS e Estimativa'!A10="","",'DADOS e Estimativa'!A10)</f>
        <v>6</v>
      </c>
      <c r="B34" s="49" t="str">
        <f>IF('DADOS e Estimativa'!B10="","",'DADOS e Estimativa'!B10)</f>
        <v>Instalação e operação de painel led indoor e outdoor.</v>
      </c>
      <c r="C34" s="50">
        <f>IF('DADOS e Estimativa'!C10="","",'DADOS e Estimativa'!C10)</f>
        <v>1</v>
      </c>
      <c r="D34" s="51" t="str">
        <f>IF('DADOS e Estimativa'!D10="","",'DADOS e Estimativa'!D10)</f>
        <v>un.</v>
      </c>
      <c r="E34" s="52">
        <f>IF('DADOS e Estimativa'!E10&gt;0,IF(AND('DADOS e Estimativa'!$X10&lt;='DADOS e Estimativa'!E10,'DADOS e Estimativa'!E10&lt;='DADOS e Estimativa'!$Y10),'DADOS e Estimativa'!E10,"excluído*"),"")</f>
        <v>7500</v>
      </c>
      <c r="F34" s="52" t="str">
        <f>IF('DADOS e Estimativa'!F10&gt;0,IF(AND('DADOS e Estimativa'!$X10&lt;='DADOS e Estimativa'!F10,'DADOS e Estimativa'!F10&lt;='DADOS e Estimativa'!$Y10),'DADOS e Estimativa'!F10,"excluído*"),"")</f>
        <v>excluído*</v>
      </c>
      <c r="G34" s="52">
        <f>IF('DADOS e Estimativa'!G10&gt;0,IF(AND('DADOS e Estimativa'!$X10&lt;='DADOS e Estimativa'!G10,'DADOS e Estimativa'!G10&lt;='DADOS e Estimativa'!$Y10),'DADOS e Estimativa'!G10,"excluído*"),"")</f>
        <v>15000</v>
      </c>
      <c r="H34" s="52">
        <f>IF('DADOS e Estimativa'!H10&gt;0,IF(AND('DADOS e Estimativa'!$X10&lt;='DADOS e Estimativa'!H10,'DADOS e Estimativa'!H10&lt;='DADOS e Estimativa'!$Y10),'DADOS e Estimativa'!H10,"excluído*"),"")</f>
      </c>
      <c r="I34" s="52">
        <f>IF('DADOS e Estimativa'!I10&gt;0,IF(AND('DADOS e Estimativa'!$X10&lt;='DADOS e Estimativa'!I10,'DADOS e Estimativa'!I10&lt;='DADOS e Estimativa'!$Y10),'DADOS e Estimativa'!I10,"excluído*"),"")</f>
      </c>
      <c r="J34" s="52">
        <f>IF('DADOS e Estimativa'!J10&gt;0,IF(AND('DADOS e Estimativa'!$X10&lt;='DADOS e Estimativa'!J10,'DADOS e Estimativa'!J10&lt;='DADOS e Estimativa'!$Y10),'DADOS e Estimativa'!J10,"excluído*"),"")</f>
      </c>
      <c r="K34" s="52">
        <f>IF('DADOS e Estimativa'!K10&gt;0,IF(AND('DADOS e Estimativa'!$X10&lt;='DADOS e Estimativa'!K10,'DADOS e Estimativa'!K10&lt;='DADOS e Estimativa'!$Y10),'DADOS e Estimativa'!K10,"excluído*"),"")</f>
      </c>
      <c r="L34" s="52">
        <f>IF('DADOS e Estimativa'!L10&gt;0,IF(AND('DADOS e Estimativa'!$X10&lt;='DADOS e Estimativa'!L10,'DADOS e Estimativa'!L10&lt;='DADOS e Estimativa'!$Y10),'DADOS e Estimativa'!L10,"excluído*"),"")</f>
      </c>
      <c r="M34" s="52">
        <f>IF('DADOS e Estimativa'!M10&gt;0,IF(AND('DADOS e Estimativa'!$X10&lt;='DADOS e Estimativa'!M10,'DADOS e Estimativa'!M10&lt;='DADOS e Estimativa'!$Y10),'DADOS e Estimativa'!M10,"excluído*"),"")</f>
      </c>
      <c r="N34" s="52">
        <f>IF('DADOS e Estimativa'!N10&gt;0,IF(AND('DADOS e Estimativa'!$X10&lt;='DADOS e Estimativa'!N10,'DADOS e Estimativa'!N10&lt;='DADOS e Estimativa'!$Y10),'DADOS e Estimativa'!N10,"excluído*"),"")</f>
      </c>
      <c r="O34" s="52">
        <f>IF('DADOS e Estimativa'!O10&gt;0,IF(AND('DADOS e Estimativa'!$X10&lt;='DADOS e Estimativa'!O10,'DADOS e Estimativa'!O10&lt;='DADOS e Estimativa'!$Y10),'DADOS e Estimativa'!O10,"excluído*"),"")</f>
      </c>
      <c r="P34" s="52">
        <f>IF('DADOS e Estimativa'!P10&gt;0,IF(AND('DADOS e Estimativa'!$X10&lt;='DADOS e Estimativa'!P10,'DADOS e Estimativa'!P10&lt;='DADOS e Estimativa'!$Y10),'DADOS e Estimativa'!P10,"excluído*"),"")</f>
      </c>
      <c r="Q34" s="52">
        <f>IF('DADOS e Estimativa'!Q10&gt;0,IF(AND('DADOS e Estimativa'!$X10&lt;='DADOS e Estimativa'!Q10,'DADOS e Estimativa'!Q10&lt;='DADOS e Estimativa'!$Y10),'DADOS e Estimativa'!Q10,"excluído*"),"")</f>
      </c>
      <c r="R34" s="52">
        <f>IF('DADOS e Estimativa'!R10&gt;0,IF(AND('DADOS e Estimativa'!$X10&lt;='DADOS e Estimativa'!R10,'DADOS e Estimativa'!R10&lt;='DADOS e Estimativa'!$Y10),'DADOS e Estimativa'!R10,"excluído*"),"")</f>
      </c>
      <c r="S34" s="52">
        <f>IF('DADOS e Estimativa'!S10&gt;0,IF(AND('DADOS e Estimativa'!$X10&lt;='DADOS e Estimativa'!S10,'DADOS e Estimativa'!S10&lt;='DADOS e Estimativa'!$Y10),'DADOS e Estimativa'!S10,"excluído*"),"")</f>
      </c>
      <c r="T34" s="52">
        <f>IF('DADOS e Estimativa'!T10&gt;0,IF(AND('DADOS e Estimativa'!$X10&lt;='DADOS e Estimativa'!T10,'DADOS e Estimativa'!T10&lt;='DADOS e Estimativa'!$Y10),'DADOS e Estimativa'!T10,"excluído*"),"")</f>
      </c>
      <c r="U34" s="52">
        <f>IF('DADOS e Estimativa'!U10&gt;0,IF(AND('DADOS e Estimativa'!$X10&lt;='DADOS e Estimativa'!U10,'DADOS e Estimativa'!U10&lt;='DADOS e Estimativa'!$Y10),'DADOS e Estimativa'!U10,"excluído*"),"")</f>
      </c>
      <c r="V34" s="74">
        <f t="shared" si="6"/>
        <v>11250</v>
      </c>
      <c r="W34" s="74"/>
      <c r="X34" s="73">
        <f t="shared" si="7"/>
        <v>11250</v>
      </c>
      <c r="Y34" s="73"/>
    </row>
    <row r="35" spans="1:25" ht="24">
      <c r="A35" s="53">
        <f>IF('DADOS e Estimativa'!A11="","",'DADOS e Estimativa'!A11)</f>
        <v>7</v>
      </c>
      <c r="B35" s="54" t="str">
        <f>IF('DADOS e Estimativa'!B11="","",'DADOS e Estimativa'!B11)</f>
        <v>Equipe de pessoal para atender como recepcionista e apoio.</v>
      </c>
      <c r="C35" s="55">
        <f>IF('DADOS e Estimativa'!C11="","",'DADOS e Estimativa'!C11)</f>
        <v>1</v>
      </c>
      <c r="D35" s="56" t="str">
        <f>IF('DADOS e Estimativa'!D11="","",'DADOS e Estimativa'!D11)</f>
        <v>un.</v>
      </c>
      <c r="E35" s="57" t="str">
        <f>IF('DADOS e Estimativa'!E11&gt;0,IF(AND('DADOS e Estimativa'!$X11&lt;='DADOS e Estimativa'!E11,'DADOS e Estimativa'!E11&lt;='DADOS e Estimativa'!$Y11),'DADOS e Estimativa'!E11,"excluído*"),"")</f>
        <v>excluído*</v>
      </c>
      <c r="F35" s="57">
        <f>IF('DADOS e Estimativa'!F11&gt;0,IF(AND('DADOS e Estimativa'!$X11&lt;='DADOS e Estimativa'!F11,'DADOS e Estimativa'!F11&lt;='DADOS e Estimativa'!$Y11),'DADOS e Estimativa'!F11,"excluído*"),"")</f>
        <v>6000</v>
      </c>
      <c r="G35" s="57">
        <f>IF('DADOS e Estimativa'!G11&gt;0,IF(AND('DADOS e Estimativa'!$X11&lt;='DADOS e Estimativa'!G11,'DADOS e Estimativa'!G11&lt;='DADOS e Estimativa'!$Y11),'DADOS e Estimativa'!G11,"excluído*"),"")</f>
        <v>14500</v>
      </c>
      <c r="H35" s="57">
        <f>IF('DADOS e Estimativa'!H11&gt;0,IF(AND('DADOS e Estimativa'!$X11&lt;='DADOS e Estimativa'!H11,'DADOS e Estimativa'!H11&lt;='DADOS e Estimativa'!$Y11),'DADOS e Estimativa'!H11,"excluído*"),"")</f>
      </c>
      <c r="I35" s="57">
        <f>IF('DADOS e Estimativa'!I11&gt;0,IF(AND('DADOS e Estimativa'!$X11&lt;='DADOS e Estimativa'!I11,'DADOS e Estimativa'!I11&lt;='DADOS e Estimativa'!$Y11),'DADOS e Estimativa'!I11,"excluído*"),"")</f>
      </c>
      <c r="J35" s="57">
        <f>IF('DADOS e Estimativa'!J11&gt;0,IF(AND('DADOS e Estimativa'!$X11&lt;='DADOS e Estimativa'!J11,'DADOS e Estimativa'!J11&lt;='DADOS e Estimativa'!$Y11),'DADOS e Estimativa'!J11,"excluído*"),"")</f>
      </c>
      <c r="K35" s="57">
        <f>IF('DADOS e Estimativa'!K11&gt;0,IF(AND('DADOS e Estimativa'!$X11&lt;='DADOS e Estimativa'!K11,'DADOS e Estimativa'!K11&lt;='DADOS e Estimativa'!$Y11),'DADOS e Estimativa'!K11,"excluído*"),"")</f>
      </c>
      <c r="L35" s="57">
        <f>IF('DADOS e Estimativa'!L11&gt;0,IF(AND('DADOS e Estimativa'!$X11&lt;='DADOS e Estimativa'!L11,'DADOS e Estimativa'!L11&lt;='DADOS e Estimativa'!$Y11),'DADOS e Estimativa'!L11,"excluído*"),"")</f>
      </c>
      <c r="M35" s="57">
        <f>IF('DADOS e Estimativa'!M11&gt;0,IF(AND('DADOS e Estimativa'!$X11&lt;='DADOS e Estimativa'!M11,'DADOS e Estimativa'!M11&lt;='DADOS e Estimativa'!$Y11),'DADOS e Estimativa'!M11,"excluído*"),"")</f>
      </c>
      <c r="N35" s="57">
        <f>IF('DADOS e Estimativa'!N11&gt;0,IF(AND('DADOS e Estimativa'!$X11&lt;='DADOS e Estimativa'!N11,'DADOS e Estimativa'!N11&lt;='DADOS e Estimativa'!$Y11),'DADOS e Estimativa'!N11,"excluído*"),"")</f>
      </c>
      <c r="O35" s="57">
        <f>IF('DADOS e Estimativa'!O11&gt;0,IF(AND('DADOS e Estimativa'!$X11&lt;='DADOS e Estimativa'!O11,'DADOS e Estimativa'!O11&lt;='DADOS e Estimativa'!$Y11),'DADOS e Estimativa'!O11,"excluído*"),"")</f>
      </c>
      <c r="P35" s="57">
        <f>IF('DADOS e Estimativa'!P11&gt;0,IF(AND('DADOS e Estimativa'!$X11&lt;='DADOS e Estimativa'!P11,'DADOS e Estimativa'!P11&lt;='DADOS e Estimativa'!$Y11),'DADOS e Estimativa'!P11,"excluído*"),"")</f>
      </c>
      <c r="Q35" s="57">
        <f>IF('DADOS e Estimativa'!Q11&gt;0,IF(AND('DADOS e Estimativa'!$X11&lt;='DADOS e Estimativa'!Q11,'DADOS e Estimativa'!Q11&lt;='DADOS e Estimativa'!$Y11),'DADOS e Estimativa'!Q11,"excluído*"),"")</f>
      </c>
      <c r="R35" s="57">
        <f>IF('DADOS e Estimativa'!R11&gt;0,IF(AND('DADOS e Estimativa'!$X11&lt;='DADOS e Estimativa'!R11,'DADOS e Estimativa'!R11&lt;='DADOS e Estimativa'!$Y11),'DADOS e Estimativa'!R11,"excluído*"),"")</f>
      </c>
      <c r="S35" s="57">
        <f>IF('DADOS e Estimativa'!S11&gt;0,IF(AND('DADOS e Estimativa'!$X11&lt;='DADOS e Estimativa'!S11,'DADOS e Estimativa'!S11&lt;='DADOS e Estimativa'!$Y11),'DADOS e Estimativa'!S11,"excluído*"),"")</f>
      </c>
      <c r="T35" s="57">
        <f>IF('DADOS e Estimativa'!T11&gt;0,IF(AND('DADOS e Estimativa'!$X11&lt;='DADOS e Estimativa'!T11,'DADOS e Estimativa'!T11&lt;='DADOS e Estimativa'!$Y11),'DADOS e Estimativa'!T11,"excluído*"),"")</f>
      </c>
      <c r="U35" s="57">
        <f>IF('DADOS e Estimativa'!U11&gt;0,IF(AND('DADOS e Estimativa'!$X11&lt;='DADOS e Estimativa'!U11,'DADOS e Estimativa'!U11&lt;='DADOS e Estimativa'!$Y11),'DADOS e Estimativa'!U11,"excluído*"),"")</f>
      </c>
      <c r="V35" s="71">
        <f t="shared" si="6"/>
        <v>10250</v>
      </c>
      <c r="W35" s="71"/>
      <c r="X35" s="72">
        <f t="shared" si="7"/>
        <v>10250</v>
      </c>
      <c r="Y35" s="72"/>
    </row>
    <row r="36" spans="1:25" ht="24">
      <c r="A36" s="48" t="str">
        <f>IF('DADOS e Estimativa'!A12="","",'DADOS e Estimativa'!A12)</f>
        <v>8.1</v>
      </c>
      <c r="B36" s="49" t="str">
        <f>IF('DADOS e Estimativa'!B12="","",'DADOS e Estimativa'!B12)</f>
        <v>Tendas em lona branca própria para área externa - 10 X 10 metros</v>
      </c>
      <c r="C36" s="50">
        <f>IF('DADOS e Estimativa'!C12="","",'DADOS e Estimativa'!C12)</f>
        <v>1</v>
      </c>
      <c r="D36" s="51" t="str">
        <f>IF('DADOS e Estimativa'!D12="","",'DADOS e Estimativa'!D12)</f>
        <v>un.</v>
      </c>
      <c r="E36" s="52">
        <f>IF('DADOS e Estimativa'!E12&gt;0,IF(AND('DADOS e Estimativa'!$X12&lt;='DADOS e Estimativa'!E12,'DADOS e Estimativa'!E12&lt;='DADOS e Estimativa'!$Y12),'DADOS e Estimativa'!E12,"excluído*"),"")</f>
        <v>20000</v>
      </c>
      <c r="F36" s="52" t="str">
        <f>IF('DADOS e Estimativa'!F12&gt;0,IF(AND('DADOS e Estimativa'!$X12&lt;='DADOS e Estimativa'!F12,'DADOS e Estimativa'!F12&lt;='DADOS e Estimativa'!$Y12),'DADOS e Estimativa'!F12,"excluído*"),"")</f>
        <v>excluído*</v>
      </c>
      <c r="G36" s="52">
        <f>IF('DADOS e Estimativa'!G12&gt;0,IF(AND('DADOS e Estimativa'!$X12&lt;='DADOS e Estimativa'!G12,'DADOS e Estimativa'!G12&lt;='DADOS e Estimativa'!$Y12),'DADOS e Estimativa'!G12,"excluído*"),"")</f>
        <v>2500</v>
      </c>
      <c r="H36" s="52">
        <f>IF('DADOS e Estimativa'!H12&gt;0,IF(AND('DADOS e Estimativa'!$X12&lt;='DADOS e Estimativa'!H12,'DADOS e Estimativa'!H12&lt;='DADOS e Estimativa'!$Y12),'DADOS e Estimativa'!H12,"excluído*"),"")</f>
      </c>
      <c r="I36" s="52">
        <f>IF('DADOS e Estimativa'!I12&gt;0,IF(AND('DADOS e Estimativa'!$X12&lt;='DADOS e Estimativa'!I12,'DADOS e Estimativa'!I12&lt;='DADOS e Estimativa'!$Y12),'DADOS e Estimativa'!I12,"excluído*"),"")</f>
      </c>
      <c r="J36" s="52">
        <f>IF('DADOS e Estimativa'!J12&gt;0,IF(AND('DADOS e Estimativa'!$X12&lt;='DADOS e Estimativa'!J12,'DADOS e Estimativa'!J12&lt;='DADOS e Estimativa'!$Y12),'DADOS e Estimativa'!J12,"excluído*"),"")</f>
      </c>
      <c r="K36" s="52">
        <f>IF('DADOS e Estimativa'!K12&gt;0,IF(AND('DADOS e Estimativa'!$X12&lt;='DADOS e Estimativa'!K12,'DADOS e Estimativa'!K12&lt;='DADOS e Estimativa'!$Y12),'DADOS e Estimativa'!K12,"excluído*"),"")</f>
      </c>
      <c r="L36" s="52">
        <f>IF('DADOS e Estimativa'!L12&gt;0,IF(AND('DADOS e Estimativa'!$X12&lt;='DADOS e Estimativa'!L12,'DADOS e Estimativa'!L12&lt;='DADOS e Estimativa'!$Y12),'DADOS e Estimativa'!L12,"excluído*"),"")</f>
      </c>
      <c r="M36" s="52">
        <f>IF('DADOS e Estimativa'!M12&gt;0,IF(AND('DADOS e Estimativa'!$X12&lt;='DADOS e Estimativa'!M12,'DADOS e Estimativa'!M12&lt;='DADOS e Estimativa'!$Y12),'DADOS e Estimativa'!M12,"excluído*"),"")</f>
      </c>
      <c r="N36" s="52">
        <f>IF('DADOS e Estimativa'!N12&gt;0,IF(AND('DADOS e Estimativa'!$X12&lt;='DADOS e Estimativa'!N12,'DADOS e Estimativa'!N12&lt;='DADOS e Estimativa'!$Y12),'DADOS e Estimativa'!N12,"excluído*"),"")</f>
      </c>
      <c r="O36" s="52">
        <f>IF('DADOS e Estimativa'!O12&gt;0,IF(AND('DADOS e Estimativa'!$X12&lt;='DADOS e Estimativa'!O12,'DADOS e Estimativa'!O12&lt;='DADOS e Estimativa'!$Y12),'DADOS e Estimativa'!O12,"excluído*"),"")</f>
      </c>
      <c r="P36" s="52">
        <f>IF('DADOS e Estimativa'!P12&gt;0,IF(AND('DADOS e Estimativa'!$X12&lt;='DADOS e Estimativa'!P12,'DADOS e Estimativa'!P12&lt;='DADOS e Estimativa'!$Y12),'DADOS e Estimativa'!P12,"excluído*"),"")</f>
      </c>
      <c r="Q36" s="52">
        <f>IF('DADOS e Estimativa'!Q12&gt;0,IF(AND('DADOS e Estimativa'!$X12&lt;='DADOS e Estimativa'!Q12,'DADOS e Estimativa'!Q12&lt;='DADOS e Estimativa'!$Y12),'DADOS e Estimativa'!Q12,"excluído*"),"")</f>
      </c>
      <c r="R36" s="52">
        <f>IF('DADOS e Estimativa'!R12&gt;0,IF(AND('DADOS e Estimativa'!$X12&lt;='DADOS e Estimativa'!R12,'DADOS e Estimativa'!R12&lt;='DADOS e Estimativa'!$Y12),'DADOS e Estimativa'!R12,"excluído*"),"")</f>
      </c>
      <c r="S36" s="52">
        <f>IF('DADOS e Estimativa'!S12&gt;0,IF(AND('DADOS e Estimativa'!$X12&lt;='DADOS e Estimativa'!S12,'DADOS e Estimativa'!S12&lt;='DADOS e Estimativa'!$Y12),'DADOS e Estimativa'!S12,"excluído*"),"")</f>
      </c>
      <c r="T36" s="52">
        <f>IF('DADOS e Estimativa'!T12&gt;0,IF(AND('DADOS e Estimativa'!$X12&lt;='DADOS e Estimativa'!T12,'DADOS e Estimativa'!T12&lt;='DADOS e Estimativa'!$Y12),'DADOS e Estimativa'!T12,"excluído*"),"")</f>
      </c>
      <c r="U36" s="52">
        <f>IF('DADOS e Estimativa'!U12&gt;0,IF(AND('DADOS e Estimativa'!$X12&lt;='DADOS e Estimativa'!U12,'DADOS e Estimativa'!U12&lt;='DADOS e Estimativa'!$Y12),'DADOS e Estimativa'!U12,"excluído*"),"")</f>
      </c>
      <c r="V36" s="74">
        <f t="shared" si="6"/>
        <v>11250</v>
      </c>
      <c r="W36" s="74"/>
      <c r="X36" s="73">
        <f t="shared" si="7"/>
        <v>11250</v>
      </c>
      <c r="Y36" s="73"/>
    </row>
    <row r="37" spans="1:25" ht="24">
      <c r="A37" s="53" t="str">
        <f>IF('DADOS e Estimativa'!A13="","",'DADOS e Estimativa'!A13)</f>
        <v>8.2</v>
      </c>
      <c r="B37" s="54" t="str">
        <f>IF('DADOS e Estimativa'!B13="","",'DADOS e Estimativa'!B13)</f>
        <v>Tendas em lona branca própria para área externa - 4 X 4 metros</v>
      </c>
      <c r="C37" s="55">
        <f>IF('DADOS e Estimativa'!C13="","",'DADOS e Estimativa'!C13)</f>
        <v>8</v>
      </c>
      <c r="D37" s="56" t="str">
        <f>IF('DADOS e Estimativa'!D13="","",'DADOS e Estimativa'!D13)</f>
        <v>un.</v>
      </c>
      <c r="E37" s="57">
        <f>IF('DADOS e Estimativa'!E13&gt;0,IF(AND('DADOS e Estimativa'!$X13&lt;='DADOS e Estimativa'!E13,'DADOS e Estimativa'!E13&lt;='DADOS e Estimativa'!$Y13),'DADOS e Estimativa'!E13,"excluído*"),"")</f>
        <v>3200</v>
      </c>
      <c r="F37" s="57" t="str">
        <f>IF('DADOS e Estimativa'!F13&gt;0,IF(AND('DADOS e Estimativa'!$X13&lt;='DADOS e Estimativa'!F13,'DADOS e Estimativa'!F13&lt;='DADOS e Estimativa'!$Y13),'DADOS e Estimativa'!F13,"excluído*"),"")</f>
        <v>excluído*</v>
      </c>
      <c r="G37" s="57">
        <f>IF('DADOS e Estimativa'!G13&gt;0,IF(AND('DADOS e Estimativa'!$X13&lt;='DADOS e Estimativa'!G13,'DADOS e Estimativa'!G13&lt;='DADOS e Estimativa'!$Y13),'DADOS e Estimativa'!G13,"excluído*"),"")</f>
        <v>950</v>
      </c>
      <c r="H37" s="57">
        <f>IF('DADOS e Estimativa'!H13&gt;0,IF(AND('DADOS e Estimativa'!$X13&lt;='DADOS e Estimativa'!H13,'DADOS e Estimativa'!H13&lt;='DADOS e Estimativa'!$Y13),'DADOS e Estimativa'!H13,"excluído*"),"")</f>
      </c>
      <c r="I37" s="57">
        <f>IF('DADOS e Estimativa'!I13&gt;0,IF(AND('DADOS e Estimativa'!$X13&lt;='DADOS e Estimativa'!I13,'DADOS e Estimativa'!I13&lt;='DADOS e Estimativa'!$Y13),'DADOS e Estimativa'!I13,"excluído*"),"")</f>
      </c>
      <c r="J37" s="57">
        <f>IF('DADOS e Estimativa'!J13&gt;0,IF(AND('DADOS e Estimativa'!$X13&lt;='DADOS e Estimativa'!J13,'DADOS e Estimativa'!J13&lt;='DADOS e Estimativa'!$Y13),'DADOS e Estimativa'!J13,"excluído*"),"")</f>
      </c>
      <c r="K37" s="57">
        <f>IF('DADOS e Estimativa'!K13&gt;0,IF(AND('DADOS e Estimativa'!$X13&lt;='DADOS e Estimativa'!K13,'DADOS e Estimativa'!K13&lt;='DADOS e Estimativa'!$Y13),'DADOS e Estimativa'!K13,"excluído*"),"")</f>
      </c>
      <c r="L37" s="57">
        <f>IF('DADOS e Estimativa'!L13&gt;0,IF(AND('DADOS e Estimativa'!$X13&lt;='DADOS e Estimativa'!L13,'DADOS e Estimativa'!L13&lt;='DADOS e Estimativa'!$Y13),'DADOS e Estimativa'!L13,"excluído*"),"")</f>
      </c>
      <c r="M37" s="57">
        <f>IF('DADOS e Estimativa'!M13&gt;0,IF(AND('DADOS e Estimativa'!$X13&lt;='DADOS e Estimativa'!M13,'DADOS e Estimativa'!M13&lt;='DADOS e Estimativa'!$Y13),'DADOS e Estimativa'!M13,"excluído*"),"")</f>
      </c>
      <c r="N37" s="57">
        <f>IF('DADOS e Estimativa'!N13&gt;0,IF(AND('DADOS e Estimativa'!$X13&lt;='DADOS e Estimativa'!N13,'DADOS e Estimativa'!N13&lt;='DADOS e Estimativa'!$Y13),'DADOS e Estimativa'!N13,"excluído*"),"")</f>
      </c>
      <c r="O37" s="57">
        <f>IF('DADOS e Estimativa'!O13&gt;0,IF(AND('DADOS e Estimativa'!$X13&lt;='DADOS e Estimativa'!O13,'DADOS e Estimativa'!O13&lt;='DADOS e Estimativa'!$Y13),'DADOS e Estimativa'!O13,"excluído*"),"")</f>
      </c>
      <c r="P37" s="57">
        <f>IF('DADOS e Estimativa'!P13&gt;0,IF(AND('DADOS e Estimativa'!$X13&lt;='DADOS e Estimativa'!P13,'DADOS e Estimativa'!P13&lt;='DADOS e Estimativa'!$Y13),'DADOS e Estimativa'!P13,"excluído*"),"")</f>
      </c>
      <c r="Q37" s="57">
        <f>IF('DADOS e Estimativa'!Q13&gt;0,IF(AND('DADOS e Estimativa'!$X13&lt;='DADOS e Estimativa'!Q13,'DADOS e Estimativa'!Q13&lt;='DADOS e Estimativa'!$Y13),'DADOS e Estimativa'!Q13,"excluído*"),"")</f>
      </c>
      <c r="R37" s="57">
        <f>IF('DADOS e Estimativa'!R13&gt;0,IF(AND('DADOS e Estimativa'!$X13&lt;='DADOS e Estimativa'!R13,'DADOS e Estimativa'!R13&lt;='DADOS e Estimativa'!$Y13),'DADOS e Estimativa'!R13,"excluído*"),"")</f>
      </c>
      <c r="S37" s="57">
        <f>IF('DADOS e Estimativa'!S13&gt;0,IF(AND('DADOS e Estimativa'!$X13&lt;='DADOS e Estimativa'!S13,'DADOS e Estimativa'!S13&lt;='DADOS e Estimativa'!$Y13),'DADOS e Estimativa'!S13,"excluído*"),"")</f>
      </c>
      <c r="T37" s="57">
        <f>IF('DADOS e Estimativa'!T13&gt;0,IF(AND('DADOS e Estimativa'!$X13&lt;='DADOS e Estimativa'!T13,'DADOS e Estimativa'!T13&lt;='DADOS e Estimativa'!$Y13),'DADOS e Estimativa'!T13,"excluído*"),"")</f>
      </c>
      <c r="U37" s="57">
        <f>IF('DADOS e Estimativa'!U13&gt;0,IF(AND('DADOS e Estimativa'!$X13&lt;='DADOS e Estimativa'!U13,'DADOS e Estimativa'!U13&lt;='DADOS e Estimativa'!$Y13),'DADOS e Estimativa'!U13,"excluído*"),"")</f>
      </c>
      <c r="V37" s="71">
        <f t="shared" si="6"/>
        <v>2075</v>
      </c>
      <c r="W37" s="71"/>
      <c r="X37" s="72">
        <f t="shared" si="7"/>
        <v>16600</v>
      </c>
      <c r="Y37" s="72"/>
    </row>
    <row r="38" spans="1:25" ht="24">
      <c r="A38" s="48">
        <f>IF('DADOS e Estimativa'!A14="","",'DADOS e Estimativa'!A14)</f>
        <v>9</v>
      </c>
      <c r="B38" s="49" t="str">
        <f>IF('DADOS e Estimativa'!B14="","",'DADOS e Estimativa'!B14)</f>
        <v>Contratação de empresa de buffet para fornecimento de serviço de coffee break, água mineral e café.</v>
      </c>
      <c r="C38" s="50">
        <f>IF('DADOS e Estimativa'!C14="","",'DADOS e Estimativa'!C14)</f>
        <v>1</v>
      </c>
      <c r="D38" s="51" t="str">
        <f>IF('DADOS e Estimativa'!D14="","",'DADOS e Estimativa'!D14)</f>
        <v>un.</v>
      </c>
      <c r="E38" s="52" t="str">
        <f>IF('DADOS e Estimativa'!E14&gt;0,IF(AND('DADOS e Estimativa'!$X14&lt;='DADOS e Estimativa'!E14,'DADOS e Estimativa'!E14&lt;='DADOS e Estimativa'!$Y14),'DADOS e Estimativa'!E14,"excluído*"),"")</f>
        <v>excluído*</v>
      </c>
      <c r="F38" s="52">
        <f>IF('DADOS e Estimativa'!F14&gt;0,IF(AND('DADOS e Estimativa'!$X14&lt;='DADOS e Estimativa'!F14,'DADOS e Estimativa'!F14&lt;='DADOS e Estimativa'!$Y14),'DADOS e Estimativa'!F14,"excluído*"),"")</f>
        <v>72800</v>
      </c>
      <c r="G38" s="52">
        <f>IF('DADOS e Estimativa'!G14&gt;0,IF(AND('DADOS e Estimativa'!$X14&lt;='DADOS e Estimativa'!G14,'DADOS e Estimativa'!G14&lt;='DADOS e Estimativa'!$Y14),'DADOS e Estimativa'!G14,"excluído*"),"")</f>
        <v>52000</v>
      </c>
      <c r="H38" s="52">
        <f>IF('DADOS e Estimativa'!H14&gt;0,IF(AND('DADOS e Estimativa'!$X14&lt;='DADOS e Estimativa'!H14,'DADOS e Estimativa'!H14&lt;='DADOS e Estimativa'!$Y14),'DADOS e Estimativa'!H14,"excluído*"),"")</f>
      </c>
      <c r="I38" s="52">
        <f>IF('DADOS e Estimativa'!I14&gt;0,IF(AND('DADOS e Estimativa'!$X14&lt;='DADOS e Estimativa'!I14,'DADOS e Estimativa'!I14&lt;='DADOS e Estimativa'!$Y14),'DADOS e Estimativa'!I14,"excluído*"),"")</f>
      </c>
      <c r="J38" s="52">
        <f>IF('DADOS e Estimativa'!J14&gt;0,IF(AND('DADOS e Estimativa'!$X14&lt;='DADOS e Estimativa'!J14,'DADOS e Estimativa'!J14&lt;='DADOS e Estimativa'!$Y14),'DADOS e Estimativa'!J14,"excluído*"),"")</f>
      </c>
      <c r="K38" s="52">
        <f>IF('DADOS e Estimativa'!K14&gt;0,IF(AND('DADOS e Estimativa'!$X14&lt;='DADOS e Estimativa'!K14,'DADOS e Estimativa'!K14&lt;='DADOS e Estimativa'!$Y14),'DADOS e Estimativa'!K14,"excluído*"),"")</f>
      </c>
      <c r="L38" s="52">
        <f>IF('DADOS e Estimativa'!L14&gt;0,IF(AND('DADOS e Estimativa'!$X14&lt;='DADOS e Estimativa'!L14,'DADOS e Estimativa'!L14&lt;='DADOS e Estimativa'!$Y14),'DADOS e Estimativa'!L14,"excluído*"),"")</f>
      </c>
      <c r="M38" s="52">
        <f>IF('DADOS e Estimativa'!M14&gt;0,IF(AND('DADOS e Estimativa'!$X14&lt;='DADOS e Estimativa'!M14,'DADOS e Estimativa'!M14&lt;='DADOS e Estimativa'!$Y14),'DADOS e Estimativa'!M14,"excluído*"),"")</f>
      </c>
      <c r="N38" s="52">
        <f>IF('DADOS e Estimativa'!N14&gt;0,IF(AND('DADOS e Estimativa'!$X14&lt;='DADOS e Estimativa'!N14,'DADOS e Estimativa'!N14&lt;='DADOS e Estimativa'!$Y14),'DADOS e Estimativa'!N14,"excluído*"),"")</f>
      </c>
      <c r="O38" s="52">
        <f>IF('DADOS e Estimativa'!O14&gt;0,IF(AND('DADOS e Estimativa'!$X14&lt;='DADOS e Estimativa'!O14,'DADOS e Estimativa'!O14&lt;='DADOS e Estimativa'!$Y14),'DADOS e Estimativa'!O14,"excluído*"),"")</f>
      </c>
      <c r="P38" s="52">
        <f>IF('DADOS e Estimativa'!P14&gt;0,IF(AND('DADOS e Estimativa'!$X14&lt;='DADOS e Estimativa'!P14,'DADOS e Estimativa'!P14&lt;='DADOS e Estimativa'!$Y14),'DADOS e Estimativa'!P14,"excluído*"),"")</f>
      </c>
      <c r="Q38" s="52">
        <f>IF('DADOS e Estimativa'!Q14&gt;0,IF(AND('DADOS e Estimativa'!$X14&lt;='DADOS e Estimativa'!Q14,'DADOS e Estimativa'!Q14&lt;='DADOS e Estimativa'!$Y14),'DADOS e Estimativa'!Q14,"excluído*"),"")</f>
      </c>
      <c r="R38" s="52">
        <f>IF('DADOS e Estimativa'!R14&gt;0,IF(AND('DADOS e Estimativa'!$X14&lt;='DADOS e Estimativa'!R14,'DADOS e Estimativa'!R14&lt;='DADOS e Estimativa'!$Y14),'DADOS e Estimativa'!R14,"excluído*"),"")</f>
      </c>
      <c r="S38" s="52">
        <f>IF('DADOS e Estimativa'!S14&gt;0,IF(AND('DADOS e Estimativa'!$X14&lt;='DADOS e Estimativa'!S14,'DADOS e Estimativa'!S14&lt;='DADOS e Estimativa'!$Y14),'DADOS e Estimativa'!S14,"excluído*"),"")</f>
      </c>
      <c r="T38" s="52">
        <f>IF('DADOS e Estimativa'!T14&gt;0,IF(AND('DADOS e Estimativa'!$X14&lt;='DADOS e Estimativa'!T14,'DADOS e Estimativa'!T14&lt;='DADOS e Estimativa'!$Y14),'DADOS e Estimativa'!T14,"excluído*"),"")</f>
      </c>
      <c r="U38" s="52">
        <f>IF('DADOS e Estimativa'!U14&gt;0,IF(AND('DADOS e Estimativa'!$X14&lt;='DADOS e Estimativa'!U14,'DADOS e Estimativa'!U14&lt;='DADOS e Estimativa'!$Y14),'DADOS e Estimativa'!U14,"excluído*"),"")</f>
      </c>
      <c r="V38" s="74">
        <f t="shared" si="6"/>
        <v>62400</v>
      </c>
      <c r="W38" s="74"/>
      <c r="X38" s="73">
        <f t="shared" si="7"/>
        <v>62400</v>
      </c>
      <c r="Y38" s="73"/>
    </row>
    <row r="39" spans="1:25" ht="24">
      <c r="A39" s="53">
        <f>IF('DADOS e Estimativa'!A15="","",'DADOS e Estimativa'!A15)</f>
        <v>10</v>
      </c>
      <c r="B39" s="54" t="str">
        <f>IF('DADOS e Estimativa'!B15="","",'DADOS e Estimativa'!B15)</f>
        <v>Carro-pipa para abastecimento eventual do reservatório do teatro.</v>
      </c>
      <c r="C39" s="55">
        <f>IF('DADOS e Estimativa'!C15="","",'DADOS e Estimativa'!C15)</f>
        <v>1</v>
      </c>
      <c r="D39" s="56" t="str">
        <f>IF('DADOS e Estimativa'!D15="","",'DADOS e Estimativa'!D15)</f>
        <v>un.</v>
      </c>
      <c r="E39" s="57">
        <f>IF('DADOS e Estimativa'!E15&gt;0,IF(AND('DADOS e Estimativa'!$X15&lt;='DADOS e Estimativa'!E15,'DADOS e Estimativa'!E15&lt;='DADOS e Estimativa'!$Y15),'DADOS e Estimativa'!E15,"excluído*"),"")</f>
        <v>7000</v>
      </c>
      <c r="F39" s="57">
        <f>IF('DADOS e Estimativa'!F15&gt;0,IF(AND('DADOS e Estimativa'!$X15&lt;='DADOS e Estimativa'!F15,'DADOS e Estimativa'!F15&lt;='DADOS e Estimativa'!$Y15),'DADOS e Estimativa'!F15,"excluído*"),"")</f>
      </c>
      <c r="G39" s="57">
        <f>IF('DADOS e Estimativa'!G15&gt;0,IF(AND('DADOS e Estimativa'!$X15&lt;='DADOS e Estimativa'!G15,'DADOS e Estimativa'!G15&lt;='DADOS e Estimativa'!$Y15),'DADOS e Estimativa'!G15,"excluído*"),"")</f>
        <v>2870</v>
      </c>
      <c r="H39" s="57">
        <f>IF('DADOS e Estimativa'!H15&gt;0,IF(AND('DADOS e Estimativa'!$X15&lt;='DADOS e Estimativa'!H15,'DADOS e Estimativa'!H15&lt;='DADOS e Estimativa'!$Y15),'DADOS e Estimativa'!H15,"excluído*"),"")</f>
      </c>
      <c r="I39" s="57">
        <f>IF('DADOS e Estimativa'!I15&gt;0,IF(AND('DADOS e Estimativa'!$X15&lt;='DADOS e Estimativa'!I15,'DADOS e Estimativa'!I15&lt;='DADOS e Estimativa'!$Y15),'DADOS e Estimativa'!I15,"excluído*"),"")</f>
      </c>
      <c r="J39" s="57">
        <f>IF('DADOS e Estimativa'!J15&gt;0,IF(AND('DADOS e Estimativa'!$X15&lt;='DADOS e Estimativa'!J15,'DADOS e Estimativa'!J15&lt;='DADOS e Estimativa'!$Y15),'DADOS e Estimativa'!J15,"excluído*"),"")</f>
      </c>
      <c r="K39" s="57">
        <f>IF('DADOS e Estimativa'!K15&gt;0,IF(AND('DADOS e Estimativa'!$X15&lt;='DADOS e Estimativa'!K15,'DADOS e Estimativa'!K15&lt;='DADOS e Estimativa'!$Y15),'DADOS e Estimativa'!K15,"excluído*"),"")</f>
      </c>
      <c r="L39" s="57">
        <f>IF('DADOS e Estimativa'!L15&gt;0,IF(AND('DADOS e Estimativa'!$X15&lt;='DADOS e Estimativa'!L15,'DADOS e Estimativa'!L15&lt;='DADOS e Estimativa'!$Y15),'DADOS e Estimativa'!L15,"excluído*"),"")</f>
      </c>
      <c r="M39" s="57">
        <f>IF('DADOS e Estimativa'!M15&gt;0,IF(AND('DADOS e Estimativa'!$X15&lt;='DADOS e Estimativa'!M15,'DADOS e Estimativa'!M15&lt;='DADOS e Estimativa'!$Y15),'DADOS e Estimativa'!M15,"excluído*"),"")</f>
      </c>
      <c r="N39" s="57">
        <f>IF('DADOS e Estimativa'!N15&gt;0,IF(AND('DADOS e Estimativa'!$X15&lt;='DADOS e Estimativa'!N15,'DADOS e Estimativa'!N15&lt;='DADOS e Estimativa'!$Y15),'DADOS e Estimativa'!N15,"excluído*"),"")</f>
      </c>
      <c r="O39" s="57">
        <f>IF('DADOS e Estimativa'!O15&gt;0,IF(AND('DADOS e Estimativa'!$X15&lt;='DADOS e Estimativa'!O15,'DADOS e Estimativa'!O15&lt;='DADOS e Estimativa'!$Y15),'DADOS e Estimativa'!O15,"excluído*"),"")</f>
      </c>
      <c r="P39" s="57">
        <f>IF('DADOS e Estimativa'!P15&gt;0,IF(AND('DADOS e Estimativa'!$X15&lt;='DADOS e Estimativa'!P15,'DADOS e Estimativa'!P15&lt;='DADOS e Estimativa'!$Y15),'DADOS e Estimativa'!P15,"excluído*"),"")</f>
      </c>
      <c r="Q39" s="57">
        <f>IF('DADOS e Estimativa'!Q15&gt;0,IF(AND('DADOS e Estimativa'!$X15&lt;='DADOS e Estimativa'!Q15,'DADOS e Estimativa'!Q15&lt;='DADOS e Estimativa'!$Y15),'DADOS e Estimativa'!Q15,"excluído*"),"")</f>
      </c>
      <c r="R39" s="57">
        <f>IF('DADOS e Estimativa'!R15&gt;0,IF(AND('DADOS e Estimativa'!$X15&lt;='DADOS e Estimativa'!R15,'DADOS e Estimativa'!R15&lt;='DADOS e Estimativa'!$Y15),'DADOS e Estimativa'!R15,"excluído*"),"")</f>
      </c>
      <c r="S39" s="57">
        <f>IF('DADOS e Estimativa'!S15&gt;0,IF(AND('DADOS e Estimativa'!$X15&lt;='DADOS e Estimativa'!S15,'DADOS e Estimativa'!S15&lt;='DADOS e Estimativa'!$Y15),'DADOS e Estimativa'!S15,"excluído*"),"")</f>
      </c>
      <c r="T39" s="57">
        <f>IF('DADOS e Estimativa'!T15&gt;0,IF(AND('DADOS e Estimativa'!$X15&lt;='DADOS e Estimativa'!T15,'DADOS e Estimativa'!T15&lt;='DADOS e Estimativa'!$Y15),'DADOS e Estimativa'!T15,"excluído*"),"")</f>
      </c>
      <c r="U39" s="57">
        <f>IF('DADOS e Estimativa'!U15&gt;0,IF(AND('DADOS e Estimativa'!$X15&lt;='DADOS e Estimativa'!U15,'DADOS e Estimativa'!U15&lt;='DADOS e Estimativa'!$Y15),'DADOS e Estimativa'!U15,"excluído*"),"")</f>
      </c>
      <c r="V39" s="71">
        <f t="shared" si="6"/>
        <v>4935</v>
      </c>
      <c r="W39" s="71"/>
      <c r="X39" s="72">
        <f t="shared" si="7"/>
        <v>4935</v>
      </c>
      <c r="Y39" s="72"/>
    </row>
    <row r="40" spans="1:25" ht="24">
      <c r="A40" s="48">
        <f>IF('DADOS e Estimativa'!A16="","",'DADOS e Estimativa'!A16)</f>
        <v>11</v>
      </c>
      <c r="B40" s="49" t="str">
        <f>IF('DADOS e Estimativa'!B16="","",'DADOS e Estimativa'!B16)</f>
        <v>Gerador para uso ocasional, devidamente instalado por profissional competente. </v>
      </c>
      <c r="C40" s="50">
        <f>IF('DADOS e Estimativa'!C16="","",'DADOS e Estimativa'!C16)</f>
        <v>1</v>
      </c>
      <c r="D40" s="51" t="str">
        <f>IF('DADOS e Estimativa'!D16="","",'DADOS e Estimativa'!D16)</f>
        <v>un.</v>
      </c>
      <c r="E40" s="52">
        <f>IF('DADOS e Estimativa'!E16&gt;0,IF(AND('DADOS e Estimativa'!$X16&lt;='DADOS e Estimativa'!E16,'DADOS e Estimativa'!E16&lt;='DADOS e Estimativa'!$Y16),'DADOS e Estimativa'!E16,"excluído*"),"")</f>
        <v>10000</v>
      </c>
      <c r="F40" s="52" t="str">
        <f>IF('DADOS e Estimativa'!F16&gt;0,IF(AND('DADOS e Estimativa'!$X16&lt;='DADOS e Estimativa'!F16,'DADOS e Estimativa'!F16&lt;='DADOS e Estimativa'!$Y16),'DADOS e Estimativa'!F16,"excluído*"),"")</f>
        <v>excluído*</v>
      </c>
      <c r="G40" s="52">
        <f>IF('DADOS e Estimativa'!G16&gt;0,IF(AND('DADOS e Estimativa'!$X16&lt;='DADOS e Estimativa'!G16,'DADOS e Estimativa'!G16&lt;='DADOS e Estimativa'!$Y16),'DADOS e Estimativa'!G16,"excluído*"),"")</f>
        <v>9550</v>
      </c>
      <c r="H40" s="52">
        <f>IF('DADOS e Estimativa'!H16&gt;0,IF(AND('DADOS e Estimativa'!$X16&lt;='DADOS e Estimativa'!H16,'DADOS e Estimativa'!H16&lt;='DADOS e Estimativa'!$Y16),'DADOS e Estimativa'!H16,"excluído*"),"")</f>
      </c>
      <c r="I40" s="52">
        <f>IF('DADOS e Estimativa'!I16&gt;0,IF(AND('DADOS e Estimativa'!$X16&lt;='DADOS e Estimativa'!I16,'DADOS e Estimativa'!I16&lt;='DADOS e Estimativa'!$Y16),'DADOS e Estimativa'!I16,"excluído*"),"")</f>
      </c>
      <c r="J40" s="52">
        <f>IF('DADOS e Estimativa'!J16&gt;0,IF(AND('DADOS e Estimativa'!$X16&lt;='DADOS e Estimativa'!J16,'DADOS e Estimativa'!J16&lt;='DADOS e Estimativa'!$Y16),'DADOS e Estimativa'!J16,"excluído*"),"")</f>
      </c>
      <c r="K40" s="52">
        <f>IF('DADOS e Estimativa'!K16&gt;0,IF(AND('DADOS e Estimativa'!$X16&lt;='DADOS e Estimativa'!K16,'DADOS e Estimativa'!K16&lt;='DADOS e Estimativa'!$Y16),'DADOS e Estimativa'!K16,"excluído*"),"")</f>
      </c>
      <c r="L40" s="52">
        <f>IF('DADOS e Estimativa'!L16&gt;0,IF(AND('DADOS e Estimativa'!$X16&lt;='DADOS e Estimativa'!L16,'DADOS e Estimativa'!L16&lt;='DADOS e Estimativa'!$Y16),'DADOS e Estimativa'!L16,"excluído*"),"")</f>
      </c>
      <c r="M40" s="52">
        <f>IF('DADOS e Estimativa'!M16&gt;0,IF(AND('DADOS e Estimativa'!$X16&lt;='DADOS e Estimativa'!M16,'DADOS e Estimativa'!M16&lt;='DADOS e Estimativa'!$Y16),'DADOS e Estimativa'!M16,"excluído*"),"")</f>
      </c>
      <c r="N40" s="52">
        <f>IF('DADOS e Estimativa'!N16&gt;0,IF(AND('DADOS e Estimativa'!$X16&lt;='DADOS e Estimativa'!N16,'DADOS e Estimativa'!N16&lt;='DADOS e Estimativa'!$Y16),'DADOS e Estimativa'!N16,"excluído*"),"")</f>
      </c>
      <c r="O40" s="52">
        <f>IF('DADOS e Estimativa'!O16&gt;0,IF(AND('DADOS e Estimativa'!$X16&lt;='DADOS e Estimativa'!O16,'DADOS e Estimativa'!O16&lt;='DADOS e Estimativa'!$Y16),'DADOS e Estimativa'!O16,"excluído*"),"")</f>
      </c>
      <c r="P40" s="52">
        <f>IF('DADOS e Estimativa'!P16&gt;0,IF(AND('DADOS e Estimativa'!$X16&lt;='DADOS e Estimativa'!P16,'DADOS e Estimativa'!P16&lt;='DADOS e Estimativa'!$Y16),'DADOS e Estimativa'!P16,"excluído*"),"")</f>
      </c>
      <c r="Q40" s="52">
        <f>IF('DADOS e Estimativa'!Q16&gt;0,IF(AND('DADOS e Estimativa'!$X16&lt;='DADOS e Estimativa'!Q16,'DADOS e Estimativa'!Q16&lt;='DADOS e Estimativa'!$Y16),'DADOS e Estimativa'!Q16,"excluído*"),"")</f>
      </c>
      <c r="R40" s="52">
        <f>IF('DADOS e Estimativa'!R16&gt;0,IF(AND('DADOS e Estimativa'!$X16&lt;='DADOS e Estimativa'!R16,'DADOS e Estimativa'!R16&lt;='DADOS e Estimativa'!$Y16),'DADOS e Estimativa'!R16,"excluído*"),"")</f>
      </c>
      <c r="S40" s="52">
        <f>IF('DADOS e Estimativa'!S16&gt;0,IF(AND('DADOS e Estimativa'!$X16&lt;='DADOS e Estimativa'!S16,'DADOS e Estimativa'!S16&lt;='DADOS e Estimativa'!$Y16),'DADOS e Estimativa'!S16,"excluído*"),"")</f>
      </c>
      <c r="T40" s="52">
        <f>IF('DADOS e Estimativa'!T16&gt;0,IF(AND('DADOS e Estimativa'!$X16&lt;='DADOS e Estimativa'!T16,'DADOS e Estimativa'!T16&lt;='DADOS e Estimativa'!$Y16),'DADOS e Estimativa'!T16,"excluído*"),"")</f>
      </c>
      <c r="U40" s="52">
        <f>IF('DADOS e Estimativa'!U16&gt;0,IF(AND('DADOS e Estimativa'!$X16&lt;='DADOS e Estimativa'!U16,'DADOS e Estimativa'!U16&lt;='DADOS e Estimativa'!$Y16),'DADOS e Estimativa'!U16,"excluído*"),"")</f>
      </c>
      <c r="V40" s="74">
        <f t="shared" si="6"/>
        <v>9775</v>
      </c>
      <c r="W40" s="74"/>
      <c r="X40" s="73">
        <f t="shared" si="7"/>
        <v>9775</v>
      </c>
      <c r="Y40" s="73"/>
    </row>
    <row r="41" spans="1:25" ht="12.75">
      <c r="A41" s="53">
        <f>IF('DADOS e Estimativa'!A17="","",'DADOS e Estimativa'!A17)</f>
        <v>12</v>
      </c>
      <c r="B41" s="54" t="str">
        <f>IF('DADOS e Estimativa'!B17="","",'DADOS e Estimativa'!B17)</f>
        <v>Confecção e instalação de placas de identificação.</v>
      </c>
      <c r="C41" s="55">
        <f>IF('DADOS e Estimativa'!C17="","",'DADOS e Estimativa'!C17)</f>
        <v>1</v>
      </c>
      <c r="D41" s="56" t="str">
        <f>IF('DADOS e Estimativa'!D17="","",'DADOS e Estimativa'!D17)</f>
        <v>un.</v>
      </c>
      <c r="E41" s="57">
        <f>IF('DADOS e Estimativa'!E17&gt;0,IF(AND('DADOS e Estimativa'!$X17&lt;='DADOS e Estimativa'!E17,'DADOS e Estimativa'!E17&lt;='DADOS e Estimativa'!$Y17),'DADOS e Estimativa'!E17,"excluído*"),"")</f>
        <v>1000</v>
      </c>
      <c r="F41" s="57" t="str">
        <f>IF('DADOS e Estimativa'!F17&gt;0,IF(AND('DADOS e Estimativa'!$X17&lt;='DADOS e Estimativa'!F17,'DADOS e Estimativa'!F17&lt;='DADOS e Estimativa'!$Y17),'DADOS e Estimativa'!F17,"excluído*"),"")</f>
        <v>excluído*</v>
      </c>
      <c r="G41" s="57">
        <f>IF('DADOS e Estimativa'!G17&gt;0,IF(AND('DADOS e Estimativa'!$X17&lt;='DADOS e Estimativa'!G17,'DADOS e Estimativa'!G17&lt;='DADOS e Estimativa'!$Y17),'DADOS e Estimativa'!G17,"excluído*"),"")</f>
        <v>2850</v>
      </c>
      <c r="H41" s="57">
        <f>IF('DADOS e Estimativa'!H17&gt;0,IF(AND('DADOS e Estimativa'!$X17&lt;='DADOS e Estimativa'!H17,'DADOS e Estimativa'!H17&lt;='DADOS e Estimativa'!$Y17),'DADOS e Estimativa'!H17,"excluído*"),"")</f>
      </c>
      <c r="I41" s="57">
        <f>IF('DADOS e Estimativa'!I17&gt;0,IF(AND('DADOS e Estimativa'!$X17&lt;='DADOS e Estimativa'!I17,'DADOS e Estimativa'!I17&lt;='DADOS e Estimativa'!$Y17),'DADOS e Estimativa'!I17,"excluído*"),"")</f>
      </c>
      <c r="J41" s="57">
        <f>IF('DADOS e Estimativa'!J17&gt;0,IF(AND('DADOS e Estimativa'!$X17&lt;='DADOS e Estimativa'!J17,'DADOS e Estimativa'!J17&lt;='DADOS e Estimativa'!$Y17),'DADOS e Estimativa'!J17,"excluído*"),"")</f>
      </c>
      <c r="K41" s="57">
        <f>IF('DADOS e Estimativa'!K17&gt;0,IF(AND('DADOS e Estimativa'!$X17&lt;='DADOS e Estimativa'!K17,'DADOS e Estimativa'!K17&lt;='DADOS e Estimativa'!$Y17),'DADOS e Estimativa'!K17,"excluído*"),"")</f>
      </c>
      <c r="L41" s="57">
        <f>IF('DADOS e Estimativa'!L17&gt;0,IF(AND('DADOS e Estimativa'!$X17&lt;='DADOS e Estimativa'!L17,'DADOS e Estimativa'!L17&lt;='DADOS e Estimativa'!$Y17),'DADOS e Estimativa'!L17,"excluído*"),"")</f>
      </c>
      <c r="M41" s="57">
        <f>IF('DADOS e Estimativa'!M17&gt;0,IF(AND('DADOS e Estimativa'!$X17&lt;='DADOS e Estimativa'!M17,'DADOS e Estimativa'!M17&lt;='DADOS e Estimativa'!$Y17),'DADOS e Estimativa'!M17,"excluído*"),"")</f>
      </c>
      <c r="N41" s="57">
        <f>IF('DADOS e Estimativa'!N17&gt;0,IF(AND('DADOS e Estimativa'!$X17&lt;='DADOS e Estimativa'!N17,'DADOS e Estimativa'!N17&lt;='DADOS e Estimativa'!$Y17),'DADOS e Estimativa'!N17,"excluído*"),"")</f>
      </c>
      <c r="O41" s="57">
        <f>IF('DADOS e Estimativa'!O17&gt;0,IF(AND('DADOS e Estimativa'!$X17&lt;='DADOS e Estimativa'!O17,'DADOS e Estimativa'!O17&lt;='DADOS e Estimativa'!$Y17),'DADOS e Estimativa'!O17,"excluído*"),"")</f>
      </c>
      <c r="P41" s="57">
        <f>IF('DADOS e Estimativa'!P17&gt;0,IF(AND('DADOS e Estimativa'!$X17&lt;='DADOS e Estimativa'!P17,'DADOS e Estimativa'!P17&lt;='DADOS e Estimativa'!$Y17),'DADOS e Estimativa'!P17,"excluído*"),"")</f>
      </c>
      <c r="Q41" s="57">
        <f>IF('DADOS e Estimativa'!Q17&gt;0,IF(AND('DADOS e Estimativa'!$X17&lt;='DADOS e Estimativa'!Q17,'DADOS e Estimativa'!Q17&lt;='DADOS e Estimativa'!$Y17),'DADOS e Estimativa'!Q17,"excluído*"),"")</f>
      </c>
      <c r="R41" s="57">
        <f>IF('DADOS e Estimativa'!R17&gt;0,IF(AND('DADOS e Estimativa'!$X17&lt;='DADOS e Estimativa'!R17,'DADOS e Estimativa'!R17&lt;='DADOS e Estimativa'!$Y17),'DADOS e Estimativa'!R17,"excluído*"),"")</f>
      </c>
      <c r="S41" s="57">
        <f>IF('DADOS e Estimativa'!S17&gt;0,IF(AND('DADOS e Estimativa'!$X17&lt;='DADOS e Estimativa'!S17,'DADOS e Estimativa'!S17&lt;='DADOS e Estimativa'!$Y17),'DADOS e Estimativa'!S17,"excluído*"),"")</f>
      </c>
      <c r="T41" s="57">
        <f>IF('DADOS e Estimativa'!T17&gt;0,IF(AND('DADOS e Estimativa'!$X17&lt;='DADOS e Estimativa'!T17,'DADOS e Estimativa'!T17&lt;='DADOS e Estimativa'!$Y17),'DADOS e Estimativa'!T17,"excluído*"),"")</f>
      </c>
      <c r="U41" s="57">
        <f>IF('DADOS e Estimativa'!U17&gt;0,IF(AND('DADOS e Estimativa'!$X17&lt;='DADOS e Estimativa'!U17,'DADOS e Estimativa'!U17&lt;='DADOS e Estimativa'!$Y17),'DADOS e Estimativa'!U17,"excluído*"),"")</f>
      </c>
      <c r="V41" s="71">
        <f t="shared" si="6"/>
        <v>1925</v>
      </c>
      <c r="W41" s="71"/>
      <c r="X41" s="72">
        <f t="shared" si="7"/>
        <v>1925</v>
      </c>
      <c r="Y41" s="72"/>
    </row>
    <row r="42" spans="1:25" ht="12.75">
      <c r="A42" s="48">
        <f>IF('DADOS e Estimativa'!A18="","",'DADOS e Estimativa'!A18)</f>
        <v>13</v>
      </c>
      <c r="B42" s="49" t="str">
        <f>IF('DADOS e Estimativa'!B18="","",'DADOS e Estimativa'!B18)</f>
        <v>Confecção e instalação de windbanner.</v>
      </c>
      <c r="C42" s="50">
        <f>IF('DADOS e Estimativa'!C18="","",'DADOS e Estimativa'!C18)</f>
        <v>1</v>
      </c>
      <c r="D42" s="51" t="str">
        <f>IF('DADOS e Estimativa'!D18="","",'DADOS e Estimativa'!D18)</f>
        <v>un.</v>
      </c>
      <c r="E42" s="52">
        <f>IF('DADOS e Estimativa'!E18&gt;0,IF(AND('DADOS e Estimativa'!$X18&lt;='DADOS e Estimativa'!E18,'DADOS e Estimativa'!E18&lt;='DADOS e Estimativa'!$Y18),'DADOS e Estimativa'!E18,"excluído*"),"")</f>
        <v>7000</v>
      </c>
      <c r="F42" s="52" t="str">
        <f>IF('DADOS e Estimativa'!F18&gt;0,IF(AND('DADOS e Estimativa'!$X18&lt;='DADOS e Estimativa'!F18,'DADOS e Estimativa'!F18&lt;='DADOS e Estimativa'!$Y18),'DADOS e Estimativa'!F18,"excluído*"),"")</f>
        <v>excluído*</v>
      </c>
      <c r="G42" s="52">
        <f>IF('DADOS e Estimativa'!G18&gt;0,IF(AND('DADOS e Estimativa'!$X18&lt;='DADOS e Estimativa'!G18,'DADOS e Estimativa'!G18&lt;='DADOS e Estimativa'!$Y18),'DADOS e Estimativa'!G18,"excluído*"),"")</f>
        <v>7000</v>
      </c>
      <c r="H42" s="52">
        <f>IF('DADOS e Estimativa'!H18&gt;0,IF(AND('DADOS e Estimativa'!$X18&lt;='DADOS e Estimativa'!H18,'DADOS e Estimativa'!H18&lt;='DADOS e Estimativa'!$Y18),'DADOS e Estimativa'!H18,"excluído*"),"")</f>
      </c>
      <c r="I42" s="52">
        <f>IF('DADOS e Estimativa'!I18&gt;0,IF(AND('DADOS e Estimativa'!$X18&lt;='DADOS e Estimativa'!I18,'DADOS e Estimativa'!I18&lt;='DADOS e Estimativa'!$Y18),'DADOS e Estimativa'!I18,"excluído*"),"")</f>
      </c>
      <c r="J42" s="52">
        <f>IF('DADOS e Estimativa'!J18&gt;0,IF(AND('DADOS e Estimativa'!$X18&lt;='DADOS e Estimativa'!J18,'DADOS e Estimativa'!J18&lt;='DADOS e Estimativa'!$Y18),'DADOS e Estimativa'!J18,"excluído*"),"")</f>
      </c>
      <c r="K42" s="52">
        <f>IF('DADOS e Estimativa'!K18&gt;0,IF(AND('DADOS e Estimativa'!$X18&lt;='DADOS e Estimativa'!K18,'DADOS e Estimativa'!K18&lt;='DADOS e Estimativa'!$Y18),'DADOS e Estimativa'!K18,"excluído*"),"")</f>
      </c>
      <c r="L42" s="52">
        <f>IF('DADOS e Estimativa'!L18&gt;0,IF(AND('DADOS e Estimativa'!$X18&lt;='DADOS e Estimativa'!L18,'DADOS e Estimativa'!L18&lt;='DADOS e Estimativa'!$Y18),'DADOS e Estimativa'!L18,"excluído*"),"")</f>
      </c>
      <c r="M42" s="52">
        <f>IF('DADOS e Estimativa'!M18&gt;0,IF(AND('DADOS e Estimativa'!$X18&lt;='DADOS e Estimativa'!M18,'DADOS e Estimativa'!M18&lt;='DADOS e Estimativa'!$Y18),'DADOS e Estimativa'!M18,"excluído*"),"")</f>
      </c>
      <c r="N42" s="52">
        <f>IF('DADOS e Estimativa'!N18&gt;0,IF(AND('DADOS e Estimativa'!$X18&lt;='DADOS e Estimativa'!N18,'DADOS e Estimativa'!N18&lt;='DADOS e Estimativa'!$Y18),'DADOS e Estimativa'!N18,"excluído*"),"")</f>
      </c>
      <c r="O42" s="52">
        <f>IF('DADOS e Estimativa'!O18&gt;0,IF(AND('DADOS e Estimativa'!$X18&lt;='DADOS e Estimativa'!O18,'DADOS e Estimativa'!O18&lt;='DADOS e Estimativa'!$Y18),'DADOS e Estimativa'!O18,"excluído*"),"")</f>
      </c>
      <c r="P42" s="52">
        <f>IF('DADOS e Estimativa'!P18&gt;0,IF(AND('DADOS e Estimativa'!$X18&lt;='DADOS e Estimativa'!P18,'DADOS e Estimativa'!P18&lt;='DADOS e Estimativa'!$Y18),'DADOS e Estimativa'!P18,"excluído*"),"")</f>
      </c>
      <c r="Q42" s="52">
        <f>IF('DADOS e Estimativa'!Q18&gt;0,IF(AND('DADOS e Estimativa'!$X18&lt;='DADOS e Estimativa'!Q18,'DADOS e Estimativa'!Q18&lt;='DADOS e Estimativa'!$Y18),'DADOS e Estimativa'!Q18,"excluído*"),"")</f>
      </c>
      <c r="R42" s="52">
        <f>IF('DADOS e Estimativa'!R18&gt;0,IF(AND('DADOS e Estimativa'!$X18&lt;='DADOS e Estimativa'!R18,'DADOS e Estimativa'!R18&lt;='DADOS e Estimativa'!$Y18),'DADOS e Estimativa'!R18,"excluído*"),"")</f>
      </c>
      <c r="S42" s="52">
        <f>IF('DADOS e Estimativa'!S18&gt;0,IF(AND('DADOS e Estimativa'!$X18&lt;='DADOS e Estimativa'!S18,'DADOS e Estimativa'!S18&lt;='DADOS e Estimativa'!$Y18),'DADOS e Estimativa'!S18,"excluído*"),"")</f>
      </c>
      <c r="T42" s="52">
        <f>IF('DADOS e Estimativa'!T18&gt;0,IF(AND('DADOS e Estimativa'!$X18&lt;='DADOS e Estimativa'!T18,'DADOS e Estimativa'!T18&lt;='DADOS e Estimativa'!$Y18),'DADOS e Estimativa'!T18,"excluído*"),"")</f>
      </c>
      <c r="U42" s="52">
        <f>IF('DADOS e Estimativa'!U18&gt;0,IF(AND('DADOS e Estimativa'!$X18&lt;='DADOS e Estimativa'!U18,'DADOS e Estimativa'!U18&lt;='DADOS e Estimativa'!$Y18),'DADOS e Estimativa'!U18,"excluído*"),"")</f>
      </c>
      <c r="V42" s="74">
        <f t="shared" si="6"/>
        <v>7000</v>
      </c>
      <c r="W42" s="74"/>
      <c r="X42" s="73">
        <f t="shared" si="7"/>
        <v>7000</v>
      </c>
      <c r="Y42" s="73"/>
    </row>
    <row r="43" spans="1:25" ht="12.75">
      <c r="A43" s="53">
        <f>IF('DADOS e Estimativa'!A19="","",'DADOS e Estimativa'!A19)</f>
        <v>14</v>
      </c>
      <c r="B43" s="54" t="str">
        <f>IF('DADOS e Estimativa'!B19="","",'DADOS e Estimativa'!B19)</f>
        <v>Serviço de iluminação provisória.</v>
      </c>
      <c r="C43" s="55">
        <f>IF('DADOS e Estimativa'!C19="","",'DADOS e Estimativa'!C19)</f>
        <v>1</v>
      </c>
      <c r="D43" s="56" t="str">
        <f>IF('DADOS e Estimativa'!D19="","",'DADOS e Estimativa'!D19)</f>
        <v>un.</v>
      </c>
      <c r="E43" s="57">
        <f>IF('DADOS e Estimativa'!E19&gt;0,IF(AND('DADOS e Estimativa'!$X19&lt;='DADOS e Estimativa'!E19,'DADOS e Estimativa'!E19&lt;='DADOS e Estimativa'!$Y19),'DADOS e Estimativa'!E19,"excluído*"),"")</f>
        <v>15000</v>
      </c>
      <c r="F43" s="57" t="str">
        <f>IF('DADOS e Estimativa'!F19&gt;0,IF(AND('DADOS e Estimativa'!$X19&lt;='DADOS e Estimativa'!F19,'DADOS e Estimativa'!F19&lt;='DADOS e Estimativa'!$Y19),'DADOS e Estimativa'!F19,"excluído*"),"")</f>
        <v>excluído*</v>
      </c>
      <c r="G43" s="57">
        <f>IF('DADOS e Estimativa'!G19&gt;0,IF(AND('DADOS e Estimativa'!$X19&lt;='DADOS e Estimativa'!G19,'DADOS e Estimativa'!G19&lt;='DADOS e Estimativa'!$Y19),'DADOS e Estimativa'!G19,"excluído*"),"")</f>
        <v>24000</v>
      </c>
      <c r="H43" s="57">
        <f>IF('DADOS e Estimativa'!H19&gt;0,IF(AND('DADOS e Estimativa'!$X19&lt;='DADOS e Estimativa'!H19,'DADOS e Estimativa'!H19&lt;='DADOS e Estimativa'!$Y19),'DADOS e Estimativa'!H19,"excluído*"),"")</f>
      </c>
      <c r="I43" s="57">
        <f>IF('DADOS e Estimativa'!I19&gt;0,IF(AND('DADOS e Estimativa'!$X19&lt;='DADOS e Estimativa'!I19,'DADOS e Estimativa'!I19&lt;='DADOS e Estimativa'!$Y19),'DADOS e Estimativa'!I19,"excluído*"),"")</f>
      </c>
      <c r="J43" s="57">
        <f>IF('DADOS e Estimativa'!J19&gt;0,IF(AND('DADOS e Estimativa'!$X19&lt;='DADOS e Estimativa'!J19,'DADOS e Estimativa'!J19&lt;='DADOS e Estimativa'!$Y19),'DADOS e Estimativa'!J19,"excluído*"),"")</f>
      </c>
      <c r="K43" s="57">
        <f>IF('DADOS e Estimativa'!K19&gt;0,IF(AND('DADOS e Estimativa'!$X19&lt;='DADOS e Estimativa'!K19,'DADOS e Estimativa'!K19&lt;='DADOS e Estimativa'!$Y19),'DADOS e Estimativa'!K19,"excluído*"),"")</f>
      </c>
      <c r="L43" s="57">
        <f>IF('DADOS e Estimativa'!L19&gt;0,IF(AND('DADOS e Estimativa'!$X19&lt;='DADOS e Estimativa'!L19,'DADOS e Estimativa'!L19&lt;='DADOS e Estimativa'!$Y19),'DADOS e Estimativa'!L19,"excluído*"),"")</f>
      </c>
      <c r="M43" s="57">
        <f>IF('DADOS e Estimativa'!M19&gt;0,IF(AND('DADOS e Estimativa'!$X19&lt;='DADOS e Estimativa'!M19,'DADOS e Estimativa'!M19&lt;='DADOS e Estimativa'!$Y19),'DADOS e Estimativa'!M19,"excluído*"),"")</f>
      </c>
      <c r="N43" s="57">
        <f>IF('DADOS e Estimativa'!N19&gt;0,IF(AND('DADOS e Estimativa'!$X19&lt;='DADOS e Estimativa'!N19,'DADOS e Estimativa'!N19&lt;='DADOS e Estimativa'!$Y19),'DADOS e Estimativa'!N19,"excluído*"),"")</f>
      </c>
      <c r="O43" s="57">
        <f>IF('DADOS e Estimativa'!O19&gt;0,IF(AND('DADOS e Estimativa'!$X19&lt;='DADOS e Estimativa'!O19,'DADOS e Estimativa'!O19&lt;='DADOS e Estimativa'!$Y19),'DADOS e Estimativa'!O19,"excluído*"),"")</f>
      </c>
      <c r="P43" s="57">
        <f>IF('DADOS e Estimativa'!P19&gt;0,IF(AND('DADOS e Estimativa'!$X19&lt;='DADOS e Estimativa'!P19,'DADOS e Estimativa'!P19&lt;='DADOS e Estimativa'!$Y19),'DADOS e Estimativa'!P19,"excluído*"),"")</f>
      </c>
      <c r="Q43" s="57">
        <f>IF('DADOS e Estimativa'!Q19&gt;0,IF(AND('DADOS e Estimativa'!$X19&lt;='DADOS e Estimativa'!Q19,'DADOS e Estimativa'!Q19&lt;='DADOS e Estimativa'!$Y19),'DADOS e Estimativa'!Q19,"excluído*"),"")</f>
      </c>
      <c r="R43" s="57">
        <f>IF('DADOS e Estimativa'!R19&gt;0,IF(AND('DADOS e Estimativa'!$X19&lt;='DADOS e Estimativa'!R19,'DADOS e Estimativa'!R19&lt;='DADOS e Estimativa'!$Y19),'DADOS e Estimativa'!R19,"excluído*"),"")</f>
      </c>
      <c r="S43" s="57">
        <f>IF('DADOS e Estimativa'!S19&gt;0,IF(AND('DADOS e Estimativa'!$X19&lt;='DADOS e Estimativa'!S19,'DADOS e Estimativa'!S19&lt;='DADOS e Estimativa'!$Y19),'DADOS e Estimativa'!S19,"excluído*"),"")</f>
      </c>
      <c r="T43" s="57">
        <f>IF('DADOS e Estimativa'!T19&gt;0,IF(AND('DADOS e Estimativa'!$X19&lt;='DADOS e Estimativa'!T19,'DADOS e Estimativa'!T19&lt;='DADOS e Estimativa'!$Y19),'DADOS e Estimativa'!T19,"excluído*"),"")</f>
      </c>
      <c r="U43" s="57">
        <f>IF('DADOS e Estimativa'!U19&gt;0,IF(AND('DADOS e Estimativa'!$X19&lt;='DADOS e Estimativa'!U19,'DADOS e Estimativa'!U19&lt;='DADOS e Estimativa'!$Y19),'DADOS e Estimativa'!U19,"excluído*"),"")</f>
      </c>
      <c r="V43" s="71">
        <f t="shared" si="6"/>
        <v>19500</v>
      </c>
      <c r="W43" s="71"/>
      <c r="X43" s="72">
        <f t="shared" si="7"/>
        <v>19500</v>
      </c>
      <c r="Y43" s="72"/>
    </row>
    <row r="44" spans="1:25" ht="12.75">
      <c r="A44" s="48">
        <f>IF('DADOS e Estimativa'!A20="","",'DADOS e Estimativa'!A20)</f>
        <v>15</v>
      </c>
      <c r="B44" s="49" t="str">
        <f>IF('DADOS e Estimativa'!B20="","",'DADOS e Estimativa'!B20)</f>
        <v>Grades Metálicas.</v>
      </c>
      <c r="C44" s="50">
        <f>IF('DADOS e Estimativa'!C20="","",'DADOS e Estimativa'!C20)</f>
        <v>1</v>
      </c>
      <c r="D44" s="51" t="str">
        <f>IF('DADOS e Estimativa'!D20="","",'DADOS e Estimativa'!D20)</f>
        <v>un.</v>
      </c>
      <c r="E44" s="52" t="str">
        <f>IF('DADOS e Estimativa'!E20&gt;0,IF(AND('DADOS e Estimativa'!$X20&lt;='DADOS e Estimativa'!E20,'DADOS e Estimativa'!E20&lt;='DADOS e Estimativa'!$Y20),'DADOS e Estimativa'!E20,"excluído*"),"")</f>
        <v>excluído*</v>
      </c>
      <c r="F44" s="52">
        <f>IF('DADOS e Estimativa'!F20&gt;0,IF(AND('DADOS e Estimativa'!$X20&lt;='DADOS e Estimativa'!F20,'DADOS e Estimativa'!F20&lt;='DADOS e Estimativa'!$Y20),'DADOS e Estimativa'!F20,"excluído*"),"")</f>
        <v>1400</v>
      </c>
      <c r="G44" s="52">
        <f>IF('DADOS e Estimativa'!G20&gt;0,IF(AND('DADOS e Estimativa'!$X20&lt;='DADOS e Estimativa'!G20,'DADOS e Estimativa'!G20&lt;='DADOS e Estimativa'!$Y20),'DADOS e Estimativa'!G20,"excluído*"),"")</f>
        <v>2200</v>
      </c>
      <c r="H44" s="52">
        <f>IF('DADOS e Estimativa'!H20&gt;0,IF(AND('DADOS e Estimativa'!$X20&lt;='DADOS e Estimativa'!H20,'DADOS e Estimativa'!H20&lt;='DADOS e Estimativa'!$Y20),'DADOS e Estimativa'!H20,"excluído*"),"")</f>
      </c>
      <c r="I44" s="52">
        <f>IF('DADOS e Estimativa'!I20&gt;0,IF(AND('DADOS e Estimativa'!$X20&lt;='DADOS e Estimativa'!I20,'DADOS e Estimativa'!I20&lt;='DADOS e Estimativa'!$Y20),'DADOS e Estimativa'!I20,"excluído*"),"")</f>
      </c>
      <c r="J44" s="52">
        <f>IF('DADOS e Estimativa'!J20&gt;0,IF(AND('DADOS e Estimativa'!$X20&lt;='DADOS e Estimativa'!J20,'DADOS e Estimativa'!J20&lt;='DADOS e Estimativa'!$Y20),'DADOS e Estimativa'!J20,"excluído*"),"")</f>
      </c>
      <c r="K44" s="52">
        <f>IF('DADOS e Estimativa'!K20&gt;0,IF(AND('DADOS e Estimativa'!$X20&lt;='DADOS e Estimativa'!K20,'DADOS e Estimativa'!K20&lt;='DADOS e Estimativa'!$Y20),'DADOS e Estimativa'!K20,"excluído*"),"")</f>
      </c>
      <c r="L44" s="52">
        <f>IF('DADOS e Estimativa'!L20&gt;0,IF(AND('DADOS e Estimativa'!$X20&lt;='DADOS e Estimativa'!L20,'DADOS e Estimativa'!L20&lt;='DADOS e Estimativa'!$Y20),'DADOS e Estimativa'!L20,"excluído*"),"")</f>
      </c>
      <c r="M44" s="52">
        <f>IF('DADOS e Estimativa'!M20&gt;0,IF(AND('DADOS e Estimativa'!$X20&lt;='DADOS e Estimativa'!M20,'DADOS e Estimativa'!M20&lt;='DADOS e Estimativa'!$Y20),'DADOS e Estimativa'!M20,"excluído*"),"")</f>
      </c>
      <c r="N44" s="52">
        <f>IF('DADOS e Estimativa'!N20&gt;0,IF(AND('DADOS e Estimativa'!$X20&lt;='DADOS e Estimativa'!N20,'DADOS e Estimativa'!N20&lt;='DADOS e Estimativa'!$Y20),'DADOS e Estimativa'!N20,"excluído*"),"")</f>
      </c>
      <c r="O44" s="52">
        <f>IF('DADOS e Estimativa'!O20&gt;0,IF(AND('DADOS e Estimativa'!$X20&lt;='DADOS e Estimativa'!O20,'DADOS e Estimativa'!O20&lt;='DADOS e Estimativa'!$Y20),'DADOS e Estimativa'!O20,"excluído*"),"")</f>
      </c>
      <c r="P44" s="52">
        <f>IF('DADOS e Estimativa'!P20&gt;0,IF(AND('DADOS e Estimativa'!$X20&lt;='DADOS e Estimativa'!P20,'DADOS e Estimativa'!P20&lt;='DADOS e Estimativa'!$Y20),'DADOS e Estimativa'!P20,"excluído*"),"")</f>
      </c>
      <c r="Q44" s="52">
        <f>IF('DADOS e Estimativa'!Q20&gt;0,IF(AND('DADOS e Estimativa'!$X20&lt;='DADOS e Estimativa'!Q20,'DADOS e Estimativa'!Q20&lt;='DADOS e Estimativa'!$Y20),'DADOS e Estimativa'!Q20,"excluído*"),"")</f>
      </c>
      <c r="R44" s="52">
        <f>IF('DADOS e Estimativa'!R20&gt;0,IF(AND('DADOS e Estimativa'!$X20&lt;='DADOS e Estimativa'!R20,'DADOS e Estimativa'!R20&lt;='DADOS e Estimativa'!$Y20),'DADOS e Estimativa'!R20,"excluído*"),"")</f>
      </c>
      <c r="S44" s="52">
        <f>IF('DADOS e Estimativa'!S20&gt;0,IF(AND('DADOS e Estimativa'!$X20&lt;='DADOS e Estimativa'!S20,'DADOS e Estimativa'!S20&lt;='DADOS e Estimativa'!$Y20),'DADOS e Estimativa'!S20,"excluído*"),"")</f>
      </c>
      <c r="T44" s="52">
        <f>IF('DADOS e Estimativa'!T20&gt;0,IF(AND('DADOS e Estimativa'!$X20&lt;='DADOS e Estimativa'!T20,'DADOS e Estimativa'!T20&lt;='DADOS e Estimativa'!$Y20),'DADOS e Estimativa'!T20,"excluído*"),"")</f>
      </c>
      <c r="U44" s="52">
        <f>IF('DADOS e Estimativa'!U20&gt;0,IF(AND('DADOS e Estimativa'!$X20&lt;='DADOS e Estimativa'!U20,'DADOS e Estimativa'!U20&lt;='DADOS e Estimativa'!$Y20),'DADOS e Estimativa'!U20,"excluído*"),"")</f>
      </c>
      <c r="V44" s="74">
        <f t="shared" si="6"/>
        <v>1800</v>
      </c>
      <c r="W44" s="74"/>
      <c r="X44" s="73">
        <f t="shared" si="7"/>
        <v>1800</v>
      </c>
      <c r="Y44" s="73"/>
    </row>
    <row r="45" spans="1:25" ht="12.75">
      <c r="A45" s="53">
        <f>IF('DADOS e Estimativa'!A21="","",'DADOS e Estimativa'!A21)</f>
        <v>16</v>
      </c>
      <c r="B45" s="54" t="str">
        <f>IF('DADOS e Estimativa'!B21="","",'DADOS e Estimativa'!B21)</f>
        <v>Totem carregador de celular.</v>
      </c>
      <c r="C45" s="55">
        <f>IF('DADOS e Estimativa'!C21="","",'DADOS e Estimativa'!C21)</f>
        <v>1</v>
      </c>
      <c r="D45" s="56" t="str">
        <f>IF('DADOS e Estimativa'!D21="","",'DADOS e Estimativa'!D21)</f>
        <v>un.</v>
      </c>
      <c r="E45" s="57">
        <f>IF('DADOS e Estimativa'!E21&gt;0,IF(AND('DADOS e Estimativa'!$X21&lt;='DADOS e Estimativa'!E21,'DADOS e Estimativa'!E21&lt;='DADOS e Estimativa'!$Y21),'DADOS e Estimativa'!E21,"excluído*"),"")</f>
        <v>2000</v>
      </c>
      <c r="F45" s="57">
        <f>IF('DADOS e Estimativa'!F21&gt;0,IF(AND('DADOS e Estimativa'!$X21&lt;='DADOS e Estimativa'!F21,'DADOS e Estimativa'!F21&lt;='DADOS e Estimativa'!$Y21),'DADOS e Estimativa'!F21,"excluído*"),"")</f>
        <v>8000</v>
      </c>
      <c r="G45" s="57" t="str">
        <f>IF('DADOS e Estimativa'!G21&gt;0,IF(AND('DADOS e Estimativa'!$X21&lt;='DADOS e Estimativa'!G21,'DADOS e Estimativa'!G21&lt;='DADOS e Estimativa'!$Y21),'DADOS e Estimativa'!G21,"excluído*"),"")</f>
        <v>excluído*</v>
      </c>
      <c r="H45" s="57">
        <f>IF('DADOS e Estimativa'!H21&gt;0,IF(AND('DADOS e Estimativa'!$X21&lt;='DADOS e Estimativa'!H21,'DADOS e Estimativa'!H21&lt;='DADOS e Estimativa'!$Y21),'DADOS e Estimativa'!H21,"excluído*"),"")</f>
      </c>
      <c r="I45" s="57">
        <f>IF('DADOS e Estimativa'!I21&gt;0,IF(AND('DADOS e Estimativa'!$X21&lt;='DADOS e Estimativa'!I21,'DADOS e Estimativa'!I21&lt;='DADOS e Estimativa'!$Y21),'DADOS e Estimativa'!I21,"excluído*"),"")</f>
      </c>
      <c r="J45" s="57">
        <f>IF('DADOS e Estimativa'!J21&gt;0,IF(AND('DADOS e Estimativa'!$X21&lt;='DADOS e Estimativa'!J21,'DADOS e Estimativa'!J21&lt;='DADOS e Estimativa'!$Y21),'DADOS e Estimativa'!J21,"excluído*"),"")</f>
      </c>
      <c r="K45" s="57">
        <f>IF('DADOS e Estimativa'!K21&gt;0,IF(AND('DADOS e Estimativa'!$X21&lt;='DADOS e Estimativa'!K21,'DADOS e Estimativa'!K21&lt;='DADOS e Estimativa'!$Y21),'DADOS e Estimativa'!K21,"excluído*"),"")</f>
      </c>
      <c r="L45" s="57">
        <f>IF('DADOS e Estimativa'!L21&gt;0,IF(AND('DADOS e Estimativa'!$X21&lt;='DADOS e Estimativa'!L21,'DADOS e Estimativa'!L21&lt;='DADOS e Estimativa'!$Y21),'DADOS e Estimativa'!L21,"excluído*"),"")</f>
      </c>
      <c r="M45" s="57">
        <f>IF('DADOS e Estimativa'!M21&gt;0,IF(AND('DADOS e Estimativa'!$X21&lt;='DADOS e Estimativa'!M21,'DADOS e Estimativa'!M21&lt;='DADOS e Estimativa'!$Y21),'DADOS e Estimativa'!M21,"excluído*"),"")</f>
      </c>
      <c r="N45" s="57">
        <f>IF('DADOS e Estimativa'!N21&gt;0,IF(AND('DADOS e Estimativa'!$X21&lt;='DADOS e Estimativa'!N21,'DADOS e Estimativa'!N21&lt;='DADOS e Estimativa'!$Y21),'DADOS e Estimativa'!N21,"excluído*"),"")</f>
      </c>
      <c r="O45" s="57">
        <f>IF('DADOS e Estimativa'!O21&gt;0,IF(AND('DADOS e Estimativa'!$X21&lt;='DADOS e Estimativa'!O21,'DADOS e Estimativa'!O21&lt;='DADOS e Estimativa'!$Y21),'DADOS e Estimativa'!O21,"excluído*"),"")</f>
      </c>
      <c r="P45" s="57">
        <f>IF('DADOS e Estimativa'!P21&gt;0,IF(AND('DADOS e Estimativa'!$X21&lt;='DADOS e Estimativa'!P21,'DADOS e Estimativa'!P21&lt;='DADOS e Estimativa'!$Y21),'DADOS e Estimativa'!P21,"excluído*"),"")</f>
      </c>
      <c r="Q45" s="57">
        <f>IF('DADOS e Estimativa'!Q21&gt;0,IF(AND('DADOS e Estimativa'!$X21&lt;='DADOS e Estimativa'!Q21,'DADOS e Estimativa'!Q21&lt;='DADOS e Estimativa'!$Y21),'DADOS e Estimativa'!Q21,"excluído*"),"")</f>
      </c>
      <c r="R45" s="57">
        <f>IF('DADOS e Estimativa'!R21&gt;0,IF(AND('DADOS e Estimativa'!$X21&lt;='DADOS e Estimativa'!R21,'DADOS e Estimativa'!R21&lt;='DADOS e Estimativa'!$Y21),'DADOS e Estimativa'!R21,"excluído*"),"")</f>
      </c>
      <c r="S45" s="57">
        <f>IF('DADOS e Estimativa'!S21&gt;0,IF(AND('DADOS e Estimativa'!$X21&lt;='DADOS e Estimativa'!S21,'DADOS e Estimativa'!S21&lt;='DADOS e Estimativa'!$Y21),'DADOS e Estimativa'!S21,"excluído*"),"")</f>
      </c>
      <c r="T45" s="57">
        <f>IF('DADOS e Estimativa'!T21&gt;0,IF(AND('DADOS e Estimativa'!$X21&lt;='DADOS e Estimativa'!T21,'DADOS e Estimativa'!T21&lt;='DADOS e Estimativa'!$Y21),'DADOS e Estimativa'!T21,"excluído*"),"")</f>
      </c>
      <c r="U45" s="57">
        <f>IF('DADOS e Estimativa'!U21&gt;0,IF(AND('DADOS e Estimativa'!$X21&lt;='DADOS e Estimativa'!U21,'DADOS e Estimativa'!U21&lt;='DADOS e Estimativa'!$Y21),'DADOS e Estimativa'!U21,"excluído*"),"")</f>
      </c>
      <c r="V45" s="71">
        <f t="shared" si="6"/>
        <v>5000</v>
      </c>
      <c r="W45" s="71"/>
      <c r="X45" s="72">
        <f t="shared" si="7"/>
        <v>5000</v>
      </c>
      <c r="Y45" s="72"/>
    </row>
    <row r="46" spans="1:25" ht="13.5" thickBot="1">
      <c r="A46" s="48">
        <f>IF('DADOS e Estimativa'!A22="","",'DADOS e Estimativa'!A22)</f>
        <v>17</v>
      </c>
      <c r="B46" s="49" t="str">
        <f>IF('DADOS e Estimativa'!B22="","",'DADOS e Estimativa'!B22)</f>
        <v>Acesso para internet à cabo e wi-fi.</v>
      </c>
      <c r="C46" s="50">
        <f>IF('DADOS e Estimativa'!C22="","",'DADOS e Estimativa'!C22)</f>
        <v>1</v>
      </c>
      <c r="D46" s="51" t="str">
        <f>IF('DADOS e Estimativa'!D22="","",'DADOS e Estimativa'!D22)</f>
        <v>un.</v>
      </c>
      <c r="E46" s="52" t="str">
        <f>IF('DADOS e Estimativa'!E22&gt;0,IF(AND('DADOS e Estimativa'!$X22&lt;='DADOS e Estimativa'!E22,'DADOS e Estimativa'!E22&lt;='DADOS e Estimativa'!$Y22),'DADOS e Estimativa'!E22,"excluído*"),"")</f>
        <v>excluído*</v>
      </c>
      <c r="F46" s="52">
        <f>IF('DADOS e Estimativa'!F22&gt;0,IF(AND('DADOS e Estimativa'!$X22&lt;='DADOS e Estimativa'!F22,'DADOS e Estimativa'!F22&lt;='DADOS e Estimativa'!$Y22),'DADOS e Estimativa'!F22,"excluído*"),"")</f>
        <v>27000</v>
      </c>
      <c r="G46" s="52">
        <f>IF('DADOS e Estimativa'!G22&gt;0,IF(AND('DADOS e Estimativa'!$X22&lt;='DADOS e Estimativa'!G22,'DADOS e Estimativa'!G22&lt;='DADOS e Estimativa'!$Y22),'DADOS e Estimativa'!G22,"excluído*"),"")</f>
        <v>38550</v>
      </c>
      <c r="H46" s="52">
        <f>IF('DADOS e Estimativa'!H22&gt;0,IF(AND('DADOS e Estimativa'!$X22&lt;='DADOS e Estimativa'!H22,'DADOS e Estimativa'!H22&lt;='DADOS e Estimativa'!$Y22),'DADOS e Estimativa'!H22,"excluído*"),"")</f>
      </c>
      <c r="I46" s="52">
        <f>IF('DADOS e Estimativa'!I22&gt;0,IF(AND('DADOS e Estimativa'!$X22&lt;='DADOS e Estimativa'!I22,'DADOS e Estimativa'!I22&lt;='DADOS e Estimativa'!$Y22),'DADOS e Estimativa'!I22,"excluído*"),"")</f>
      </c>
      <c r="J46" s="52">
        <f>IF('DADOS e Estimativa'!J22&gt;0,IF(AND('DADOS e Estimativa'!$X22&lt;='DADOS e Estimativa'!J22,'DADOS e Estimativa'!J22&lt;='DADOS e Estimativa'!$Y22),'DADOS e Estimativa'!J22,"excluído*"),"")</f>
      </c>
      <c r="K46" s="52">
        <f>IF('DADOS e Estimativa'!K22&gt;0,IF(AND('DADOS e Estimativa'!$X22&lt;='DADOS e Estimativa'!K22,'DADOS e Estimativa'!K22&lt;='DADOS e Estimativa'!$Y22),'DADOS e Estimativa'!K22,"excluído*"),"")</f>
      </c>
      <c r="L46" s="52">
        <f>IF('DADOS e Estimativa'!L22&gt;0,IF(AND('DADOS e Estimativa'!$X22&lt;='DADOS e Estimativa'!L22,'DADOS e Estimativa'!L22&lt;='DADOS e Estimativa'!$Y22),'DADOS e Estimativa'!L22,"excluído*"),"")</f>
      </c>
      <c r="M46" s="52">
        <f>IF('DADOS e Estimativa'!M22&gt;0,IF(AND('DADOS e Estimativa'!$X22&lt;='DADOS e Estimativa'!M22,'DADOS e Estimativa'!M22&lt;='DADOS e Estimativa'!$Y22),'DADOS e Estimativa'!M22,"excluído*"),"")</f>
      </c>
      <c r="N46" s="52">
        <f>IF('DADOS e Estimativa'!N22&gt;0,IF(AND('DADOS e Estimativa'!$X22&lt;='DADOS e Estimativa'!N22,'DADOS e Estimativa'!N22&lt;='DADOS e Estimativa'!$Y22),'DADOS e Estimativa'!N22,"excluído*"),"")</f>
      </c>
      <c r="O46" s="52">
        <f>IF('DADOS e Estimativa'!O22&gt;0,IF(AND('DADOS e Estimativa'!$X22&lt;='DADOS e Estimativa'!O22,'DADOS e Estimativa'!O22&lt;='DADOS e Estimativa'!$Y22),'DADOS e Estimativa'!O22,"excluído*"),"")</f>
      </c>
      <c r="P46" s="52">
        <f>IF('DADOS e Estimativa'!P22&gt;0,IF(AND('DADOS e Estimativa'!$X22&lt;='DADOS e Estimativa'!P22,'DADOS e Estimativa'!P22&lt;='DADOS e Estimativa'!$Y22),'DADOS e Estimativa'!P22,"excluído*"),"")</f>
      </c>
      <c r="Q46" s="52">
        <f>IF('DADOS e Estimativa'!Q22&gt;0,IF(AND('DADOS e Estimativa'!$X22&lt;='DADOS e Estimativa'!Q22,'DADOS e Estimativa'!Q22&lt;='DADOS e Estimativa'!$Y22),'DADOS e Estimativa'!Q22,"excluído*"),"")</f>
      </c>
      <c r="R46" s="52">
        <f>IF('DADOS e Estimativa'!R22&gt;0,IF(AND('DADOS e Estimativa'!$X22&lt;='DADOS e Estimativa'!R22,'DADOS e Estimativa'!R22&lt;='DADOS e Estimativa'!$Y22),'DADOS e Estimativa'!R22,"excluído*"),"")</f>
      </c>
      <c r="S46" s="52">
        <f>IF('DADOS e Estimativa'!S22&gt;0,IF(AND('DADOS e Estimativa'!$X22&lt;='DADOS e Estimativa'!S22,'DADOS e Estimativa'!S22&lt;='DADOS e Estimativa'!$Y22),'DADOS e Estimativa'!S22,"excluído*"),"")</f>
      </c>
      <c r="T46" s="52">
        <f>IF('DADOS e Estimativa'!T22&gt;0,IF(AND('DADOS e Estimativa'!$X22&lt;='DADOS e Estimativa'!T22,'DADOS e Estimativa'!T22&lt;='DADOS e Estimativa'!$Y22),'DADOS e Estimativa'!T22,"excluído*"),"")</f>
      </c>
      <c r="U46" s="52">
        <f>IF('DADOS e Estimativa'!U22&gt;0,IF(AND('DADOS e Estimativa'!$X22&lt;='DADOS e Estimativa'!U22,'DADOS e Estimativa'!U22&lt;='DADOS e Estimativa'!$Y22),'DADOS e Estimativa'!U22,"excluído*"),"")</f>
      </c>
      <c r="V46" s="74">
        <f t="shared" si="6"/>
        <v>32775</v>
      </c>
      <c r="W46" s="74"/>
      <c r="X46" s="73">
        <f t="shared" si="7"/>
        <v>32775</v>
      </c>
      <c r="Y46" s="73"/>
    </row>
    <row r="47" spans="1:25" ht="14.25" thickBot="1" thickTop="1">
      <c r="A47" s="58"/>
      <c r="B47" s="58"/>
      <c r="C47" s="59"/>
      <c r="D47" s="59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60"/>
      <c r="X47" s="58"/>
      <c r="Y47" s="58"/>
    </row>
    <row r="48" spans="1:25" ht="19.5" thickBot="1" thickTop="1">
      <c r="A48" s="61" t="s">
        <v>45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3"/>
      <c r="W48" s="63"/>
      <c r="X48" s="70">
        <f>SUM(X29:Y46)</f>
        <v>256525</v>
      </c>
      <c r="Y48" s="70"/>
    </row>
    <row r="49" spans="1:24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5"/>
      <c r="W49" s="64"/>
      <c r="X49" s="64"/>
    </row>
    <row r="50" spans="1:25" ht="30" customHeight="1">
      <c r="A50" s="69" t="s">
        <v>46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</row>
    <row r="51" spans="1:22" ht="12.75">
      <c r="A51" s="66"/>
      <c r="B51" s="67"/>
      <c r="C51"/>
      <c r="D51"/>
      <c r="V51" s="1"/>
    </row>
  </sheetData>
  <sheetProtection selectLockedCells="1" selectUnlockedCells="1"/>
  <mergeCells count="46">
    <mergeCell ref="V42:W42"/>
    <mergeCell ref="X42:Y42"/>
    <mergeCell ref="V43:W43"/>
    <mergeCell ref="X43:Y43"/>
    <mergeCell ref="V44:W44"/>
    <mergeCell ref="X44:Y44"/>
    <mergeCell ref="V39:W39"/>
    <mergeCell ref="X39:Y39"/>
    <mergeCell ref="V40:W40"/>
    <mergeCell ref="X40:Y40"/>
    <mergeCell ref="V41:W41"/>
    <mergeCell ref="X41:Y41"/>
    <mergeCell ref="V25:W25"/>
    <mergeCell ref="X25:Y25"/>
    <mergeCell ref="V26:W26"/>
    <mergeCell ref="X26:Y26"/>
    <mergeCell ref="V27:W27"/>
    <mergeCell ref="X27:Y27"/>
    <mergeCell ref="V28:W28"/>
    <mergeCell ref="X28:Y28"/>
    <mergeCell ref="V29:W29"/>
    <mergeCell ref="V46:W46"/>
    <mergeCell ref="X46:Y46"/>
    <mergeCell ref="V38:W38"/>
    <mergeCell ref="X29:Y29"/>
    <mergeCell ref="V30:W30"/>
    <mergeCell ref="X30:Y30"/>
    <mergeCell ref="V31:W31"/>
    <mergeCell ref="X35:Y35"/>
    <mergeCell ref="V37:W37"/>
    <mergeCell ref="X31:Y31"/>
    <mergeCell ref="V32:W32"/>
    <mergeCell ref="X32:Y32"/>
    <mergeCell ref="X37:Y37"/>
    <mergeCell ref="V33:W33"/>
    <mergeCell ref="X33:Y33"/>
    <mergeCell ref="A50:Y50"/>
    <mergeCell ref="X48:Y48"/>
    <mergeCell ref="V45:W45"/>
    <mergeCell ref="X45:Y45"/>
    <mergeCell ref="X38:Y38"/>
    <mergeCell ref="V34:W34"/>
    <mergeCell ref="X34:Y34"/>
    <mergeCell ref="V36:W36"/>
    <mergeCell ref="X36:Y36"/>
    <mergeCell ref="V35:W35"/>
  </mergeCells>
  <printOptions horizontalCentered="1" verticalCentered="1"/>
  <pageMargins left="0.3937007874015748" right="0.3937007874015748" top="0.984251968503937" bottom="0.7874015748031497" header="0.5118110236220472" footer="0.3937007874015748"/>
  <pageSetup fitToHeight="2" horizontalDpi="300" verticalDpi="300" orientation="landscape" paperSize="9" scale="87" r:id="rId1"/>
  <headerFooter alignWithMargins="0">
    <oddFooter xml:space="preserve">&amp;C&amp;"Arial,Itálico"Cálculo do Desvio Padrão para obtenção do Valor Mínimo e Máximo a serem aceitos na estimativa </oddFooter>
  </headerFooter>
  <rowBreaks count="1" manualBreakCount="1">
    <brk id="24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I1:L1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6.00390625" style="0" customWidth="1"/>
    <col min="3" max="7" width="9.7109375" style="0" customWidth="1"/>
    <col min="8" max="8" width="12.57421875" style="0" customWidth="1"/>
    <col min="9" max="9" width="6.57421875" style="1" customWidth="1"/>
    <col min="10" max="10" width="4.140625" style="0" customWidth="1"/>
    <col min="11" max="11" width="18.57421875" style="0" customWidth="1"/>
    <col min="12" max="12" width="14.421875" style="0" customWidth="1"/>
    <col min="14" max="14" width="13.8515625" style="0" customWidth="1"/>
  </cols>
  <sheetData>
    <row r="1" spans="9:12" ht="12.75">
      <c r="I1"/>
      <c r="L1" s="9"/>
    </row>
    <row r="6" ht="14.25" customHeight="1"/>
    <row r="7" ht="25.5" customHeight="1"/>
    <row r="8" ht="4.5" customHeight="1"/>
  </sheetData>
  <sheetProtection selectLockedCells="1" selectUnlockedCells="1"/>
  <printOptions horizontalCentered="1" verticalCentered="1"/>
  <pageMargins left="0.39375" right="0.39375" top="0.9840277777777777" bottom="0.7875" header="0.5118055555555555" footer="0.39375"/>
  <pageSetup horizontalDpi="300" verticalDpi="300" orientation="landscape" paperSize="9" scale="90"/>
  <headerFooter alignWithMargins="0">
    <oddFooter>&amp;C&amp;"Arial,Itálico"Cálculo dos Valores Estimativos após análise do Desvio Padrão.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 Aguiar Rezende</dc:creator>
  <cp:keywords/>
  <dc:description/>
  <cp:lastModifiedBy>Douglas Suetsugo Mitsuse </cp:lastModifiedBy>
  <cp:lastPrinted>2020-02-07T15:17:36Z</cp:lastPrinted>
  <dcterms:created xsi:type="dcterms:W3CDTF">2020-01-21T18:15:24Z</dcterms:created>
  <dcterms:modified xsi:type="dcterms:W3CDTF">2020-02-07T15:19:05Z</dcterms:modified>
  <cp:category/>
  <cp:version/>
  <cp:contentType/>
  <cp:contentStatus/>
</cp:coreProperties>
</file>